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2220" windowWidth="11415" windowHeight="5565" tabRatio="837" activeTab="0"/>
  </bookViews>
  <sheets>
    <sheet name="Orçamento 2015" sheetId="1" r:id="rId1"/>
    <sheet name="Saldos 31-7-2012" sheetId="2" state="hidden" r:id="rId2"/>
  </sheets>
  <definedNames>
    <definedName name="_xlnm.Print_Area" localSheetId="0">'Orçamento 2015'!$A$1:$D$175</definedName>
    <definedName name="_xlnm.Print_Area" localSheetId="1">'Saldos 31-7-2012'!$B$4:$O$85</definedName>
    <definedName name="_xlnm.Print_Titles" localSheetId="1">'Saldos 31-7-2012'!$4:$4</definedName>
  </definedNames>
  <calcPr fullCalcOnLoad="1"/>
</workbook>
</file>

<file path=xl/comments2.xml><?xml version="1.0" encoding="utf-8"?>
<comments xmlns="http://schemas.openxmlformats.org/spreadsheetml/2006/main">
  <authors>
    <author>V_Flores</author>
  </authors>
  <commentList>
    <comment ref="B29" authorId="0">
      <text>
        <r>
          <rPr>
            <b/>
            <sz val="8"/>
            <rFont val="Tahoma"/>
            <family val="2"/>
          </rPr>
          <t>V_Flores:</t>
        </r>
        <r>
          <rPr>
            <sz val="8"/>
            <rFont val="Tahoma"/>
            <family val="2"/>
          </rPr>
          <t xml:space="preserve">
242 de más con respecto al Cronograma y al COF</t>
        </r>
      </text>
    </comment>
    <comment ref="B32" authorId="0">
      <text>
        <r>
          <rPr>
            <b/>
            <sz val="8"/>
            <rFont val="Tahoma"/>
            <family val="2"/>
          </rPr>
          <t>V_Flores:</t>
        </r>
        <r>
          <rPr>
            <sz val="8"/>
            <rFont val="Tahoma"/>
            <family val="2"/>
          </rPr>
          <t xml:space="preserve">
900 de menos respecto a COF, igual al  Cronograma</t>
        </r>
      </text>
    </comment>
  </commentList>
</comments>
</file>

<file path=xl/sharedStrings.xml><?xml version="1.0" encoding="utf-8"?>
<sst xmlns="http://schemas.openxmlformats.org/spreadsheetml/2006/main" count="258" uniqueCount="207">
  <si>
    <t>II) GASTOS DE CAPITAL</t>
  </si>
  <si>
    <t>ARGENTINA</t>
  </si>
  <si>
    <t>BRASIL</t>
  </si>
  <si>
    <t>PARAGUAY</t>
  </si>
  <si>
    <t>URUGUAY</t>
  </si>
  <si>
    <t>PROGRAMA IV</t>
  </si>
  <si>
    <t>Economía Social de Frontera</t>
  </si>
  <si>
    <t>TOTAL</t>
  </si>
  <si>
    <t>DISTRIBUCIÓN DE LOS RECURSOS POR PAÍSES</t>
  </si>
  <si>
    <t>2006/2007</t>
  </si>
  <si>
    <t>2008</t>
  </si>
  <si>
    <t>2009</t>
  </si>
  <si>
    <t>2010</t>
  </si>
  <si>
    <t>2011</t>
  </si>
  <si>
    <t>MERCOSUR - ROGA</t>
  </si>
  <si>
    <t>Programa de Apoyo Integral a Microempresas</t>
  </si>
  <si>
    <t>Laboratorio de Bioseguridad y Fortalecimiento del Laboratorio de Control de Alimentos</t>
  </si>
  <si>
    <t>Rehabilitación de Corredores Viales</t>
  </si>
  <si>
    <t>Ruta 12 Tramo Ruta 55 - Ruta 54</t>
  </si>
  <si>
    <t>C)   RESERVA DE CONTINGENCIA</t>
  </si>
  <si>
    <t>2012</t>
  </si>
  <si>
    <t>Interconexión Eléctrica de 500 MW Uruguay - Brasil</t>
  </si>
  <si>
    <t>Rehabilitación y Pavimentación Asfáltica Tramo Concepción - Puerto Vallemi</t>
  </si>
  <si>
    <t xml:space="preserve">Voluntario </t>
  </si>
  <si>
    <t>Desarrollo de Capacidades e Infraestructura para Clasificadores Informales de Residuos Urbanos</t>
  </si>
  <si>
    <t xml:space="preserve">   GASTOS DE FUNCIONAMIENTO UTF/SM</t>
  </si>
  <si>
    <t>Argentina</t>
  </si>
  <si>
    <t>Brasil</t>
  </si>
  <si>
    <t>Programa IV</t>
  </si>
  <si>
    <t>N/C</t>
  </si>
  <si>
    <t>Apéndice del Título II - Cálculos Auxiliares</t>
  </si>
  <si>
    <t>Investigación, Educación y Biotecnologías aplicadas a la Salud</t>
  </si>
  <si>
    <t>31 1/2</t>
  </si>
  <si>
    <t>31 2/2</t>
  </si>
  <si>
    <t>Programa de Acción MERCOSUR Libre de Fiebre Aftosa (PAMA)</t>
  </si>
  <si>
    <t>Interconexión en 132 kV –entre ET 500 kV Iberá y ET 132 kV Paso de los Libres Norte</t>
  </si>
  <si>
    <t>PYMEs Exportadoras de Bienes de Capital.</t>
  </si>
  <si>
    <t xml:space="preserve">Intervenciones Integrales en los Edificios de Enseñanza Obligatoria en Departamentos de la Provincia de Santa Fe </t>
  </si>
  <si>
    <t>Ampliación del Sistema de Saneamiento Ponta Porã</t>
  </si>
  <si>
    <t>Intensificación y Complementación Automotriz en el ámbito del MERCOSUR</t>
  </si>
  <si>
    <t>Calificación de Proveedores de la Cadena Productiva de Petróleo y Gas</t>
  </si>
  <si>
    <t>MERCOSUR – Hábitat de Promoción Social, Fortalecimiento de Capital Humano y Social en Asentamientos en Condiciones de Pobreza</t>
  </si>
  <si>
    <t>Rehabilitación y Mejoramiento de Carreteras de Acceso y Circunvalación de Asunción</t>
  </si>
  <si>
    <t>Construcción y Mejoramiento de los Sistemas de Agua Potable y Saneamiento Básico en Pequeñas Comunidades Rurales e Indígenas del país</t>
  </si>
  <si>
    <t>Pavimentación Asfáltica sobre Empedrado del Tramo Alimentador de la Ruta 8, Corredor de Integración Regional, Ruta 8-San Salvador-Borja Iturbe y Ramal a Rojas Potrero</t>
  </si>
  <si>
    <t>Desarrollo de Productos Turísticos Competitivos en la Ruta Turística Integrada Iguazú Misiones, Atractivo Turístico del MERCOSUR.</t>
  </si>
  <si>
    <t>Pavimentación Asfáltica sobre Empedrado del Tramo Alimentador de las Rutas 6 y 7, Corredores de Integración Regional, Pdte. Franco-Cedrales.</t>
  </si>
  <si>
    <t>Recapado del Tramo Alimentador de las Rutas 1 y 6, Corredores de Integración Regional, Ruta 1 (Carmen del Paraná)-La Paz, Ruta Graneros del Sur</t>
  </si>
  <si>
    <t>MERCOSUR YPORÃ - Promoción del Acceso al Agua Potable y Saneamiento Básico en Comunidades en situación de Pobreza y Extrema Pobreza</t>
  </si>
  <si>
    <t>Proyecto para el Desarrollo Tecnológico, Innovación y Evaluación de la Conformidad  (DE TIEC)</t>
  </si>
  <si>
    <t>Construcción de la Línea de Transmisión 500 kV Itaipú Villa Hayes, la Sub-Estación Villa Hayes y la Ampliación de la Sub-Estación margen Derecha Itaipú.</t>
  </si>
  <si>
    <t>Intervenciones Múltiples en Asentamientos Ubicados en Territorios de Frontera con Situaciones de Extrema Pobreza y Emergencia Sanitaria, Ambiental y Hábitat</t>
  </si>
  <si>
    <t>Rehabilitación de Vías Férreas, línea Rivera: tramo Pintado (Km. 144) - Frontera (Km. 566)</t>
  </si>
  <si>
    <t>Fortalecimiento Institucional de la Secretaría del MERCOSUR para el Sistema de Información del Arancel Externo Común</t>
  </si>
  <si>
    <t>Base de Datos Jurisprudenciales del MERCOSUR</t>
  </si>
  <si>
    <t>Identificación de las Necesidades de Convergencia Estructural en el MERCOSUR</t>
  </si>
  <si>
    <r>
      <t xml:space="preserve">7 </t>
    </r>
    <r>
      <rPr>
        <sz val="8"/>
        <rFont val="Arial"/>
        <family val="2"/>
      </rPr>
      <t>1/4</t>
    </r>
  </si>
  <si>
    <r>
      <t xml:space="preserve">38 </t>
    </r>
    <r>
      <rPr>
        <sz val="8"/>
        <rFont val="Arial"/>
        <family val="2"/>
      </rPr>
      <t>1/4</t>
    </r>
  </si>
  <si>
    <r>
      <t xml:space="preserve">7 </t>
    </r>
    <r>
      <rPr>
        <sz val="8"/>
        <rFont val="Arial"/>
        <family val="2"/>
      </rPr>
      <t>2/4</t>
    </r>
  </si>
  <si>
    <r>
      <t xml:space="preserve">38 </t>
    </r>
    <r>
      <rPr>
        <sz val="8"/>
        <rFont val="Arial"/>
        <family val="2"/>
      </rPr>
      <t>2/4</t>
    </r>
  </si>
  <si>
    <r>
      <t xml:space="preserve">38 </t>
    </r>
    <r>
      <rPr>
        <sz val="8"/>
        <rFont val="Arial"/>
        <family val="2"/>
      </rPr>
      <t>3/4</t>
    </r>
  </si>
  <si>
    <r>
      <t>38 4</t>
    </r>
    <r>
      <rPr>
        <sz val="8"/>
        <rFont val="Arial"/>
        <family val="2"/>
      </rPr>
      <t>/4</t>
    </r>
  </si>
  <si>
    <t>ASIGNACIÓN PRESUPUESTARIA ANUAL DEDUCIENDO DESEMBOLSOS HASTA EL 30/09/2011</t>
  </si>
  <si>
    <t>Venezuela</t>
  </si>
  <si>
    <t>VENEZUELA</t>
  </si>
  <si>
    <t>Obras de Ingeniería del Sistema de Saneamiento de la Ciudad de Sao Borja-RS *</t>
  </si>
  <si>
    <t>* Proyectos sin COF firmado. Cronograma de desembolsos estimado.</t>
  </si>
  <si>
    <t>Construcción de la Avenida Costanera Norte de Asunción - 2a. Etapa - (11.522 km.) *</t>
  </si>
  <si>
    <t>Total Asignado no desembolsado</t>
  </si>
  <si>
    <t>Total asignado por proyecto</t>
  </si>
  <si>
    <t>N/C: no contabilizado</t>
  </si>
  <si>
    <t>TOTAL GENERAL</t>
  </si>
  <si>
    <t>Pavimentación Asfáltica sobre Empedrado del Tramo Alimentador de la Ruta 2, Corredor de Integración Regional, Itacurubí de la Cordillera-Valenzuela-Gral. Bernardino Caballero</t>
  </si>
  <si>
    <t xml:space="preserve">Internacionalización de la Especialización Productiva - Desarrollo y Capacitación Tecnológica de los Sectores de "software" Biotecnología y Electrónica y sus Respectivas Cadenas de Valor </t>
  </si>
  <si>
    <t>Internacionalización de la Especialización Productiva - Desarrollo y Capacitación Tecnológica de los Sectores de "software" Biotecnología y Electrónica y sus Respectivas Cadenas de Valor  (2da. Etapa) *</t>
  </si>
  <si>
    <t>Proyecto de Implantación de la Biblioteca UNILA y del Instituto MERCOSUR de Estudios Avanzados IMEA-BIUNILA</t>
  </si>
  <si>
    <t xml:space="preserve">* </t>
  </si>
  <si>
    <t xml:space="preserve">** </t>
  </si>
  <si>
    <t>Ruta 26  -  Trechos  Melo-Sarandí de Barcelo (SALDO SE REASIGNA A URU) - Art. 71.1 Dec. CMC Nº 01/10</t>
  </si>
  <si>
    <t>Construcción de la Autopista Ñu Guazú: Asunción - Luque (6.3 km)</t>
  </si>
  <si>
    <t xml:space="preserve">Título II - Recursos do FOCEM e sua aplicação  </t>
  </si>
  <si>
    <t>R E C E I T A S</t>
  </si>
  <si>
    <t>A1) ORDINÁRIAS</t>
  </si>
  <si>
    <t>Paraguai</t>
  </si>
  <si>
    <t>Uruguai</t>
  </si>
  <si>
    <t>A2) VOLUNTÁRIAS COM ALOCAÇÃO ESPECÍFICA</t>
  </si>
  <si>
    <t>C) RECURSOS ALOCADOS NÃO UTILIZADOS EXERCÍCIOS ANTERIORES</t>
  </si>
  <si>
    <t xml:space="preserve">E) RECURSOS ALOCADOS À UTF NÃO UTILIZADOS </t>
  </si>
  <si>
    <t>TOTAL RECEITAS</t>
  </si>
  <si>
    <t>DESPESAS</t>
  </si>
  <si>
    <t>A) GASTOS  DE FUNCIONAMENTO UTF</t>
  </si>
  <si>
    <t>I) G A S T O S   C O R R E N T E S</t>
  </si>
  <si>
    <t>Gastos com pessoal</t>
  </si>
  <si>
    <t xml:space="preserve">     Salários e seguro médico</t>
  </si>
  <si>
    <t>Funcionários UTF</t>
  </si>
  <si>
    <t xml:space="preserve">     Salário anual complementar</t>
  </si>
  <si>
    <t>Auxílio escola</t>
  </si>
  <si>
    <t>Auxílio moradia</t>
  </si>
  <si>
    <t>Translado</t>
  </si>
  <si>
    <t>Mudança</t>
  </si>
  <si>
    <t xml:space="preserve">     Contribuição previdenciária </t>
  </si>
  <si>
    <t xml:space="preserve">Contribuição 14% </t>
  </si>
  <si>
    <t>Montante adicional sem caráter remuneratório</t>
  </si>
  <si>
    <t>Gastos de funcionamento</t>
  </si>
  <si>
    <t xml:space="preserve">     Almoxarifado</t>
  </si>
  <si>
    <t>Consumo geral e insumos</t>
  </si>
  <si>
    <t xml:space="preserve">     Serviços, manutenção e conservação da Sede</t>
  </si>
  <si>
    <t>Serviços e gastos de funcionamento</t>
  </si>
  <si>
    <t>Correio</t>
  </si>
  <si>
    <t>Conservação do local</t>
  </si>
  <si>
    <t>Gastos de representação, conferências e reuniões</t>
  </si>
  <si>
    <t xml:space="preserve">     Manutenção e conserto de equipamentos</t>
  </si>
  <si>
    <t xml:space="preserve">     Viagens em missão de serviço</t>
  </si>
  <si>
    <t>Passagens, taxas embarque e seguro de viagem</t>
  </si>
  <si>
    <t>Diárias</t>
  </si>
  <si>
    <t>Outros gastos correntes</t>
  </si>
  <si>
    <t xml:space="preserve">     Gastos e serviços diversos</t>
  </si>
  <si>
    <t>Comunicações</t>
  </si>
  <si>
    <t>Seguros sobre bens</t>
  </si>
  <si>
    <t>Outros gastos e serviços diversos</t>
  </si>
  <si>
    <t>Despesas de condomínio</t>
  </si>
  <si>
    <t xml:space="preserve">     Contratos temporários </t>
  </si>
  <si>
    <t xml:space="preserve">     Previsão outros gastos</t>
  </si>
  <si>
    <t>Traduções</t>
  </si>
  <si>
    <t>Capacitação</t>
  </si>
  <si>
    <t>Publicidade</t>
  </si>
  <si>
    <t xml:space="preserve">     Gastos por transferências bancárias</t>
  </si>
  <si>
    <t>Gastos por transferências bancárias</t>
  </si>
  <si>
    <t xml:space="preserve">     Máquinas e equipamento de escritório</t>
  </si>
  <si>
    <t>Máquinas e equipamento</t>
  </si>
  <si>
    <t xml:space="preserve">     Mobiliário e melhorias</t>
  </si>
  <si>
    <t xml:space="preserve">Mobília </t>
  </si>
  <si>
    <t xml:space="preserve">     Outros gastos</t>
  </si>
  <si>
    <t>Provenientes de contribuições ordinárias, incluindo acumulados de exercícios anteriores</t>
  </si>
  <si>
    <t>Provenientes de contribuições voluntárias</t>
  </si>
  <si>
    <t>Programa de Ação MERCOSUL Livre de Febre Aftosa (PAMA)</t>
  </si>
  <si>
    <t>Vínculo de Interconexão em 132 kV ET Iberá – ET Paso de los Libres Norte</t>
  </si>
  <si>
    <t>PMES Exportadoras de Bens de Capital, Plantas Chave-em-mão e Serviços de Engenharia</t>
  </si>
  <si>
    <t>Investigação, Educação e Biotecnologias aplicadas à Saúde</t>
  </si>
  <si>
    <t>Projeto de Implantação da Biblioteca UNILA-BIUNILA e do Instituto MERCOSUL de Estudos Avançados - IMEA da Universidade Federal da Integração Latino-Americana - UNILA, na região trinacional em Foz do Iguaçu, no Estado do Paraná, Brasil</t>
  </si>
  <si>
    <t>Ampliação do Sistema de Esgotamento Sanitário de Ponta Porã - MS</t>
  </si>
  <si>
    <t>Adensamento e Complementação Automotiva no âmbito do MERCOSUL</t>
  </si>
  <si>
    <t>Qualificação de Fornecedores da Cadeia Produtiva de Petróleo e Gás</t>
  </si>
  <si>
    <t>Obras de Engenharia do Sistema de Esgotamento Sanitário da cidade de São Borja-RS *</t>
  </si>
  <si>
    <t>PARAGUAI</t>
  </si>
  <si>
    <t>MERCOSUL-Habitat de Promoção Social, Fortalecimento de Capital Humano e Social em Assentamentos em Condições de Pobreza</t>
  </si>
  <si>
    <t>MERCOSUL - ROGA</t>
  </si>
  <si>
    <t>Reabilitação e Melhoramento de Estradas de Acesso e Anéis Viários da Grande Assunção</t>
  </si>
  <si>
    <t>Programa de Apoio Integral a Microempresas</t>
  </si>
  <si>
    <t>Laboratório de Biossegurança e Fortalecimento do Laboratório de Controle de Alimentos</t>
  </si>
  <si>
    <t>Reabilitação de Corredores Viários</t>
  </si>
  <si>
    <t>Construção e Melhoramento dos Sistemas de Água Potável e Saneamento Básico em Pequenas Comunidades Rurais e Indígenas do País</t>
  </si>
  <si>
    <t>Desenvolvimento de Produtos Turísticos Competitivos na Rota Turística Integrada Iguazú-Misiones, Atração Turística do MERCOSUL</t>
  </si>
  <si>
    <t>MERCOSUL YPORÃ - Promoção do Acesso à Água Potável e Saneamento Básico em Comunidades em Situação de Pobreza e Extrema Pobreza</t>
  </si>
  <si>
    <t>Reabilitação e Pavimentação Asfáltica Trecho Concepción - Puerto Vallemí</t>
  </si>
  <si>
    <t>Construção da Avenida Costeira Norte de Assunção - 2ª Etapa (11,522 Km) *</t>
  </si>
  <si>
    <t>Economia Social de Fronteira</t>
  </si>
  <si>
    <t>Desenvolvimento de Capacidades e Infraestrutura para Classificadores Informais de Resíduos Urbanos nas Localidades do Interior do Uruguai</t>
  </si>
  <si>
    <t>Interconexão Elétrica de 500 MW Uruguai - Brasil</t>
  </si>
  <si>
    <t>Reabilitação de Ferrovia, Linha Rivera: Trecho Pintado (Km 144)- Fronteira (Km 566)</t>
  </si>
  <si>
    <t>URUGUAI</t>
  </si>
  <si>
    <t>C2) PROJETOS NO ÂMBITO DO PROGRAMA IV</t>
  </si>
  <si>
    <t>D) RESERVA DE CONTINGÊNCIA</t>
  </si>
  <si>
    <t>TOTAL DESPESAS</t>
  </si>
  <si>
    <t>Construindo Infraestrutura para a proteção e pomoção dos Direitos Humanos no MERCOSUL *</t>
  </si>
  <si>
    <t>Saneamento Urbano das cidades de Aceguá - BRA e Aceguá – ROU: Obras de Engenharia do Sistema de Esgotamento Sanitário para a  Cidade de Aceguá – BRA e para a Localidade de Acegua (Cerro Largo) –ROU *</t>
  </si>
  <si>
    <t>Reabilitação de Ferrovia II, Trechos: Piedra Sola–Tres Árboles–Algorta–Paysandú, Queguay–Salto–Salto Grande *</t>
  </si>
  <si>
    <t xml:space="preserve">     Adicional por grau</t>
  </si>
  <si>
    <t>Auditoria UTF</t>
  </si>
  <si>
    <t>E) RESERVA PARA CUSTOS COMPLEMENTARES DAS AUDITORIAS EXTERNAS DOS PROJETOS</t>
  </si>
  <si>
    <t xml:space="preserve">Paraguai </t>
  </si>
  <si>
    <t xml:space="preserve">     Benefícios sociais</t>
  </si>
  <si>
    <t>Intervenções Integrais nos Edifícios de Ensino Obrigatório nos Departamentos General Obligado, Vera, 9 de Julio, Garay e San Javier da Província de Santa Fé</t>
  </si>
  <si>
    <t>Polo de Desenvolvimento Local e Regional "Universidad Nacional Arturo Jauretche" no município de Florencio Varela</t>
  </si>
  <si>
    <t xml:space="preserve">Polo de Desenvolvimento Local e Regional "Universidad Nacional Arturo Jauretche" no município de Florencio Varela </t>
  </si>
  <si>
    <t xml:space="preserve">Construindo uma Infraestrutura para a Proteção e Promoção dos Direitos Humanos no MERCOSUL </t>
  </si>
  <si>
    <t xml:space="preserve">Reabilitação de Ferrovia II, Trechos: Piedra Sola–Tres Árboles–Algorta–Paysandú, Queguay–Salto–Salto Grande </t>
  </si>
  <si>
    <t xml:space="preserve">Internacionalização da Especialização Produtiva - Desenvolvimento e Capacitação  Tecnológica  dos Setores de 'Software',  Biotecnologia  e  Eletrônica e suas respectivas Cadeias de Valor (2ª Etapa) </t>
  </si>
  <si>
    <t xml:space="preserve">PARAGUAI </t>
  </si>
  <si>
    <t>Contribuição do Brasil para Linha 500 kV (art. 3 - Dec. CMC Nº 07/10)</t>
  </si>
  <si>
    <t>F) RESERVA PARA CUSTOS COMPLEMENTARES DAS AUDITORIAS EXTERNAS DOS PROJETOS (Dec.CMC N°05/12)</t>
  </si>
  <si>
    <t xml:space="preserve">BRASIL  </t>
  </si>
  <si>
    <t>Projetos que não têm Convênio de Financiamento (COF) assinado. Os montantes foram alocados de acordo ao estabelecido no Projeto aprovado.</t>
  </si>
  <si>
    <t>Recapeamento Asfáltico sobre Empedrado do Trecho Alimentador da Rota 8, Corredor de Integração Regional, Rota 8 - San Salvador - Borja - Iturbe e Ramal a Rojas Potrero</t>
  </si>
  <si>
    <t>Desenvolvimento Tecnológico, Inovação e Avaliação da Conformidade – DeTIEC</t>
  </si>
  <si>
    <t>Construção da Linha de Transmissão 500 kv Itaipu - Villa Hayes, a Sub-Estação Villa Hayes e a Ampliação da Sub-Estação da Margem Direita Itaipu. Contribuição voluntária com alocação específica.</t>
  </si>
  <si>
    <t>Saneamento Urbano das cidades de Aceguá - BRA e Aceguá – ROU: Obras de Engenharia do Sistema de Esgotamento Sanitário para a  Cidade de Aceguá – BRA e para a Localidade de Aceguá (Cerro Largo) –ROU</t>
  </si>
  <si>
    <t>C1) PROJETOS NO ÂMBITO DOS PROGRAMAS I, II e III</t>
  </si>
  <si>
    <t>FUNDO PARA A CONVERGÊNCIA ESTRUTURAL DO MERCOSUL                     ANTEPROJETO DE ORÇAMENTO 2015</t>
  </si>
  <si>
    <t>A) CONTRIBUIÇÕES  2015 DOS ESTADOS PARTES</t>
  </si>
  <si>
    <t>H) RESERVA DE CONTINGÊNCIA</t>
  </si>
  <si>
    <t>G) RESERVA PARA CUSTOS REDESENHO DE PÁGINA WEB E INTRANET FOCEM</t>
  </si>
  <si>
    <t xml:space="preserve">     Inspeçðes e Estudos</t>
  </si>
  <si>
    <t>B) ALOCAÇAO EM 2015 A PROJETOS APROVADOS</t>
  </si>
  <si>
    <t>Rehabilitação da Rota 8 Treinta y Tres - Melo / Trecho I: Km 310 ao Km 338</t>
  </si>
  <si>
    <t>Rehabilitação da Rota 8 Treinta y Tres - Melo / Trecho II: Km 366 ao Km 393,1</t>
  </si>
  <si>
    <t>C) DISPONÍVEL PARA  PROJETOS NO ANO 2015 **</t>
  </si>
  <si>
    <t>F) RESERVA PARA CUSTOS REDESENHO DE PÁGINA WEB E INTRANET FOCEM</t>
  </si>
  <si>
    <t xml:space="preserve">URUGUAI </t>
  </si>
  <si>
    <t>(Em dólares estadunidenses)</t>
  </si>
  <si>
    <t>D) RESULTADOS FINANCEIROS GERADOS</t>
  </si>
  <si>
    <t>G) FUNDOS PROVENIENTES DE RESULTADOS FINANCEIROS GERADOS</t>
  </si>
  <si>
    <t>A3) CONTRIBUIÇÃO 2015</t>
  </si>
  <si>
    <t xml:space="preserve">Montante destinado para os desembolsos a serem realizados no exercício 2015 para os novos projetos, incluindo créditos disponíveis não alocados em exercícios anteriores. </t>
  </si>
  <si>
    <t xml:space="preserve">* Com os recursos alocados à UTF não utilizados no ano de 2014, foi constituída uma reserva para o financiamento dos custos de redesenho de página Web.  </t>
  </si>
  <si>
    <t xml:space="preserve">B) RECURSOS NÃO ALOCADOS EM EXERCÍCIOS ANTERIORES </t>
  </si>
  <si>
    <t>Exercício 2014 (*)</t>
  </si>
</sst>
</file>

<file path=xl/styles.xml><?xml version="1.0" encoding="utf-8"?>
<styleSheet xmlns="http://schemas.openxmlformats.org/spreadsheetml/2006/main">
  <numFmts count="3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#,##0;\(#,##0\)"/>
    <numFmt numFmtId="177" formatCode="0.0%"/>
    <numFmt numFmtId="178" formatCode="#,##0.00;\(#,##0.00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;\(#,##0.000\)"/>
    <numFmt numFmtId="185" formatCode="#,##0.0;\(#,##0.0\)"/>
    <numFmt numFmtId="186" formatCode="#,##0.0"/>
    <numFmt numFmtId="187" formatCode="&quot;$U&quot;\ #,##0.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i/>
      <sz val="11.5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7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3" fontId="1" fillId="0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76" fontId="0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8" fillId="32" borderId="14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55" fillId="0" borderId="12" xfId="0" applyFont="1" applyBorder="1" applyAlignment="1">
      <alignment/>
    </xf>
    <xf numFmtId="0" fontId="17" fillId="0" borderId="0" xfId="0" applyFont="1" applyBorder="1" applyAlignment="1">
      <alignment/>
    </xf>
    <xf numFmtId="178" fontId="0" fillId="0" borderId="1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8" fillId="3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49" fontId="8" fillId="32" borderId="2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8" fillId="32" borderId="23" xfId="0" applyNumberFormat="1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20" xfId="0" applyNumberFormat="1" applyFont="1" applyFill="1" applyBorder="1" applyAlignment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3" fontId="0" fillId="0" borderId="2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4" fontId="0" fillId="0" borderId="26" xfId="0" applyNumberFormat="1" applyFont="1" applyFill="1" applyBorder="1" applyAlignment="1">
      <alignment horizontal="right" wrapText="1"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 wrapText="1"/>
    </xf>
    <xf numFmtId="4" fontId="2" fillId="0" borderId="23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4" fontId="0" fillId="0" borderId="4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4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vertical="center" wrapText="1"/>
    </xf>
    <xf numFmtId="3" fontId="2" fillId="33" borderId="48" xfId="0" applyNumberFormat="1" applyFont="1" applyFill="1" applyBorder="1" applyAlignment="1">
      <alignment vertical="center" wrapText="1"/>
    </xf>
    <xf numFmtId="0" fontId="0" fillId="0" borderId="43" xfId="0" applyFont="1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0" fontId="0" fillId="0" borderId="49" xfId="0" applyFont="1" applyBorder="1" applyAlignment="1">
      <alignment wrapText="1"/>
    </xf>
    <xf numFmtId="4" fontId="16" fillId="0" borderId="16" xfId="0" applyNumberFormat="1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Border="1" applyAlignment="1">
      <alignment vertical="center"/>
    </xf>
    <xf numFmtId="4" fontId="0" fillId="0" borderId="52" xfId="0" applyNumberFormat="1" applyFont="1" applyFill="1" applyBorder="1" applyAlignment="1">
      <alignment/>
    </xf>
    <xf numFmtId="0" fontId="13" fillId="0" borderId="10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 wrapText="1"/>
    </xf>
    <xf numFmtId="4" fontId="0" fillId="0" borderId="53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 horizontal="right" wrapText="1"/>
    </xf>
    <xf numFmtId="177" fontId="54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4" fontId="0" fillId="0" borderId="5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right" wrapText="1"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 wrapText="1"/>
    </xf>
    <xf numFmtId="4" fontId="0" fillId="0" borderId="56" xfId="0" applyNumberFormat="1" applyFont="1" applyFill="1" applyBorder="1" applyAlignment="1">
      <alignment horizontal="right" wrapText="1"/>
    </xf>
    <xf numFmtId="4" fontId="0" fillId="0" borderId="57" xfId="0" applyNumberFormat="1" applyFont="1" applyFill="1" applyBorder="1" applyAlignment="1">
      <alignment horizontal="right" wrapText="1"/>
    </xf>
    <xf numFmtId="4" fontId="0" fillId="0" borderId="58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horizontal="right" wrapText="1"/>
    </xf>
    <xf numFmtId="4" fontId="0" fillId="0" borderId="48" xfId="0" applyNumberFormat="1" applyFont="1" applyFill="1" applyBorder="1" applyAlignment="1">
      <alignment vertical="center" wrapText="1"/>
    </xf>
    <xf numFmtId="4" fontId="2" fillId="33" borderId="59" xfId="0" applyNumberFormat="1" applyFont="1" applyFill="1" applyBorder="1" applyAlignment="1">
      <alignment/>
    </xf>
    <xf numFmtId="4" fontId="2" fillId="33" borderId="60" xfId="0" applyNumberFormat="1" applyFont="1" applyFill="1" applyBorder="1" applyAlignment="1">
      <alignment/>
    </xf>
    <xf numFmtId="4" fontId="2" fillId="33" borderId="60" xfId="0" applyNumberFormat="1" applyFont="1" applyFill="1" applyBorder="1" applyAlignment="1">
      <alignment horizontal="center"/>
    </xf>
    <xf numFmtId="4" fontId="0" fillId="0" borderId="61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42" xfId="0" applyNumberFormat="1" applyFont="1" applyFill="1" applyBorder="1" applyAlignment="1">
      <alignment horizontal="right" wrapText="1"/>
    </xf>
    <xf numFmtId="4" fontId="0" fillId="0" borderId="62" xfId="0" applyNumberFormat="1" applyFont="1" applyFill="1" applyBorder="1" applyAlignment="1">
      <alignment horizontal="right" wrapText="1"/>
    </xf>
    <xf numFmtId="4" fontId="0" fillId="0" borderId="63" xfId="0" applyNumberFormat="1" applyFont="1" applyFill="1" applyBorder="1" applyAlignment="1">
      <alignment horizontal="right" wrapText="1"/>
    </xf>
    <xf numFmtId="4" fontId="0" fillId="0" borderId="64" xfId="0" applyNumberFormat="1" applyFont="1" applyFill="1" applyBorder="1" applyAlignment="1">
      <alignment horizontal="right" wrapText="1"/>
    </xf>
    <xf numFmtId="4" fontId="0" fillId="0" borderId="63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right" wrapText="1"/>
    </xf>
    <xf numFmtId="3" fontId="0" fillId="0" borderId="41" xfId="0" applyNumberFormat="1" applyFont="1" applyFill="1" applyBorder="1" applyAlignment="1">
      <alignment wrapText="1"/>
    </xf>
    <xf numFmtId="4" fontId="2" fillId="0" borderId="65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 horizontal="right" wrapText="1"/>
    </xf>
    <xf numFmtId="3" fontId="0" fillId="0" borderId="55" xfId="0" applyNumberFormat="1" applyFont="1" applyFill="1" applyBorder="1" applyAlignment="1">
      <alignment horizontal="justify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 horizontal="right" wrapText="1"/>
    </xf>
    <xf numFmtId="4" fontId="0" fillId="0" borderId="66" xfId="0" applyNumberFormat="1" applyFont="1" applyFill="1" applyBorder="1" applyAlignment="1">
      <alignment horizontal="right" wrapText="1"/>
    </xf>
    <xf numFmtId="4" fontId="0" fillId="0" borderId="64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0" fillId="33" borderId="63" xfId="0" applyNumberFormat="1" applyFont="1" applyFill="1" applyBorder="1" applyAlignment="1">
      <alignment horizontal="center"/>
    </xf>
    <xf numFmtId="4" fontId="0" fillId="33" borderId="56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wrapText="1"/>
    </xf>
    <xf numFmtId="4" fontId="0" fillId="0" borderId="50" xfId="0" applyNumberFormat="1" applyFont="1" applyFill="1" applyBorder="1" applyAlignment="1">
      <alignment/>
    </xf>
    <xf numFmtId="4" fontId="2" fillId="33" borderId="67" xfId="0" applyNumberFormat="1" applyFont="1" applyFill="1" applyBorder="1" applyAlignment="1">
      <alignment/>
    </xf>
    <xf numFmtId="4" fontId="2" fillId="33" borderId="68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/>
    </xf>
    <xf numFmtId="4" fontId="0" fillId="33" borderId="69" xfId="0" applyNumberFormat="1" applyFont="1" applyFill="1" applyBorder="1" applyAlignment="1">
      <alignment horizontal="center"/>
    </xf>
    <xf numFmtId="4" fontId="0" fillId="33" borderId="67" xfId="0" applyNumberFormat="1" applyFont="1" applyFill="1" applyBorder="1" applyAlignment="1">
      <alignment horizontal="center"/>
    </xf>
    <xf numFmtId="4" fontId="0" fillId="33" borderId="70" xfId="0" applyNumberFormat="1" applyFont="1" applyFill="1" applyBorder="1" applyAlignment="1">
      <alignment horizontal="center"/>
    </xf>
    <xf numFmtId="4" fontId="0" fillId="0" borderId="56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wrapText="1"/>
    </xf>
    <xf numFmtId="4" fontId="0" fillId="0" borderId="66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2" fillId="33" borderId="7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wrapText="1"/>
    </xf>
    <xf numFmtId="4" fontId="0" fillId="33" borderId="28" xfId="0" applyNumberFormat="1" applyFont="1" applyFill="1" applyBorder="1" applyAlignment="1">
      <alignment horizontal="center"/>
    </xf>
    <xf numFmtId="4" fontId="0" fillId="33" borderId="39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right" wrapText="1"/>
    </xf>
    <xf numFmtId="4" fontId="0" fillId="0" borderId="45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0" fontId="18" fillId="0" borderId="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wrapText="1"/>
    </xf>
    <xf numFmtId="0" fontId="13" fillId="0" borderId="15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1" fillId="35" borderId="12" xfId="0" applyNumberFormat="1" applyFont="1" applyFill="1" applyBorder="1" applyAlignment="1" applyProtection="1">
      <alignment horizontal="center" wrapText="1"/>
      <protection/>
    </xf>
    <xf numFmtId="3" fontId="11" fillId="35" borderId="11" xfId="0" applyNumberFormat="1" applyFont="1" applyFill="1" applyBorder="1" applyAlignment="1" applyProtection="1">
      <alignment horizontal="center" wrapText="1"/>
      <protection/>
    </xf>
    <xf numFmtId="3" fontId="11" fillId="35" borderId="22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3" fontId="7" fillId="0" borderId="12" xfId="0" applyNumberFormat="1" applyFont="1" applyBorder="1" applyAlignment="1" applyProtection="1">
      <alignment horizontal="center" wrapText="1"/>
      <protection locked="0"/>
    </xf>
    <xf numFmtId="3" fontId="7" fillId="0" borderId="11" xfId="0" applyNumberFormat="1" applyFont="1" applyBorder="1" applyAlignment="1" applyProtection="1">
      <alignment horizontal="center" wrapText="1"/>
      <protection locked="0"/>
    </xf>
    <xf numFmtId="3" fontId="7" fillId="0" borderId="22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176" fontId="1" fillId="0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D183"/>
  <sheetViews>
    <sheetView tabSelected="1" zoomScalePageLayoutView="0" workbookViewId="0" topLeftCell="A163">
      <selection activeCell="A38" sqref="A38:C38"/>
    </sheetView>
  </sheetViews>
  <sheetFormatPr defaultColWidth="9.140625" defaultRowHeight="12.75"/>
  <cols>
    <col min="1" max="1" width="4.421875" style="4" customWidth="1"/>
    <col min="2" max="2" width="72.421875" style="9" customWidth="1"/>
    <col min="3" max="3" width="18.57421875" style="4" bestFit="1" customWidth="1"/>
    <col min="4" max="4" width="19.140625" style="4" bestFit="1" customWidth="1"/>
    <col min="5" max="16384" width="9.140625" style="4" customWidth="1"/>
  </cols>
  <sheetData>
    <row r="3" spans="1:4" ht="43.5" customHeight="1">
      <c r="A3" s="249" t="s">
        <v>188</v>
      </c>
      <c r="B3" s="250"/>
      <c r="C3" s="250"/>
      <c r="D3" s="251"/>
    </row>
    <row r="5" spans="1:4" ht="20.25">
      <c r="A5" s="252" t="s">
        <v>80</v>
      </c>
      <c r="B5" s="252"/>
      <c r="C5" s="252"/>
      <c r="D5" s="252"/>
    </row>
    <row r="6" spans="1:4" ht="15.75">
      <c r="A6" s="253" t="s">
        <v>199</v>
      </c>
      <c r="B6" s="253"/>
      <c r="C6" s="253"/>
      <c r="D6" s="253"/>
    </row>
    <row r="7" spans="1:4" ht="15.75">
      <c r="A7" s="15"/>
      <c r="B7" s="15"/>
      <c r="C7" s="15"/>
      <c r="D7" s="15"/>
    </row>
    <row r="8" spans="1:4" ht="18" customHeight="1">
      <c r="A8" s="255" t="s">
        <v>81</v>
      </c>
      <c r="B8" s="256"/>
      <c r="C8" s="256"/>
      <c r="D8" s="257"/>
    </row>
    <row r="9" spans="1:4" ht="15.75" customHeight="1">
      <c r="A9" s="241" t="s">
        <v>189</v>
      </c>
      <c r="B9" s="242"/>
      <c r="C9" s="243"/>
      <c r="D9" s="136">
        <v>224069669.93</v>
      </c>
    </row>
    <row r="10" spans="1:4" s="6" customFormat="1" ht="15.75" customHeight="1">
      <c r="A10" s="241" t="s">
        <v>82</v>
      </c>
      <c r="B10" s="243"/>
      <c r="C10" s="136">
        <v>100000000</v>
      </c>
      <c r="D10" s="2"/>
    </row>
    <row r="11" spans="1:4" ht="15">
      <c r="A11" s="14"/>
      <c r="B11" s="11" t="s">
        <v>26</v>
      </c>
      <c r="C11" s="135">
        <v>27000000</v>
      </c>
      <c r="D11" s="2"/>
    </row>
    <row r="12" spans="1:4" ht="15">
      <c r="A12" s="14"/>
      <c r="B12" s="11" t="s">
        <v>27</v>
      </c>
      <c r="C12" s="135">
        <v>70000000</v>
      </c>
      <c r="D12" s="2"/>
    </row>
    <row r="13" spans="1:4" ht="15">
      <c r="A13" s="14"/>
      <c r="B13" s="11" t="s">
        <v>83</v>
      </c>
      <c r="C13" s="135">
        <v>1000000</v>
      </c>
      <c r="D13" s="2"/>
    </row>
    <row r="14" spans="1:4" ht="15">
      <c r="A14" s="14"/>
      <c r="B14" s="11" t="s">
        <v>84</v>
      </c>
      <c r="C14" s="135">
        <v>2000000</v>
      </c>
      <c r="D14" s="2"/>
    </row>
    <row r="15" spans="1:4" ht="15.75" customHeight="1">
      <c r="A15" s="241" t="s">
        <v>85</v>
      </c>
      <c r="B15" s="243"/>
      <c r="C15" s="136">
        <v>97069669.92999999</v>
      </c>
      <c r="D15" s="16"/>
    </row>
    <row r="16" spans="1:4" ht="15.75" customHeight="1">
      <c r="A16" s="14"/>
      <c r="B16" s="19" t="s">
        <v>179</v>
      </c>
      <c r="C16" s="135">
        <v>97069669.92999999</v>
      </c>
      <c r="D16" s="2"/>
    </row>
    <row r="17" spans="1:4" ht="15.75">
      <c r="A17" s="246" t="s">
        <v>202</v>
      </c>
      <c r="B17" s="258"/>
      <c r="C17" s="163">
        <v>27000000</v>
      </c>
      <c r="D17" s="2"/>
    </row>
    <row r="18" spans="1:4" ht="15">
      <c r="A18" s="14"/>
      <c r="B18" s="19" t="s">
        <v>63</v>
      </c>
      <c r="C18" s="135">
        <v>27000000</v>
      </c>
      <c r="D18" s="2"/>
    </row>
    <row r="19" spans="1:4" ht="15.75" customHeight="1">
      <c r="A19" s="246" t="s">
        <v>205</v>
      </c>
      <c r="B19" s="247"/>
      <c r="C19" s="248"/>
      <c r="D19" s="136">
        <v>213304220.34100002</v>
      </c>
    </row>
    <row r="20" spans="1:4" ht="15.75" customHeight="1">
      <c r="A20" s="14"/>
      <c r="B20" s="11" t="s">
        <v>26</v>
      </c>
      <c r="C20" s="135">
        <v>37879712.970000006</v>
      </c>
      <c r="D20" s="2"/>
    </row>
    <row r="21" spans="1:4" ht="15">
      <c r="A21" s="14"/>
      <c r="B21" s="11" t="s">
        <v>27</v>
      </c>
      <c r="C21" s="135">
        <v>36879300.550000004</v>
      </c>
      <c r="D21" s="2"/>
    </row>
    <row r="22" spans="1:4" ht="15">
      <c r="A22" s="14"/>
      <c r="B22" s="11" t="s">
        <v>83</v>
      </c>
      <c r="C22" s="135">
        <v>82003400.94</v>
      </c>
      <c r="D22" s="2"/>
    </row>
    <row r="23" spans="1:4" ht="15">
      <c r="A23" s="14"/>
      <c r="B23" s="11" t="s">
        <v>84</v>
      </c>
      <c r="C23" s="135">
        <v>36039335.51</v>
      </c>
      <c r="D23" s="2"/>
    </row>
    <row r="24" spans="1:4" ht="15">
      <c r="A24" s="14"/>
      <c r="B24" s="11" t="s">
        <v>63</v>
      </c>
      <c r="C24" s="135">
        <v>19943519.18</v>
      </c>
      <c r="D24" s="2"/>
    </row>
    <row r="25" spans="1:4" ht="15">
      <c r="A25" s="14"/>
      <c r="B25" s="11" t="s">
        <v>28</v>
      </c>
      <c r="C25" s="135">
        <v>558951.191</v>
      </c>
      <c r="D25" s="2"/>
    </row>
    <row r="26" spans="1:4" ht="15.75" customHeight="1">
      <c r="A26" s="241" t="s">
        <v>86</v>
      </c>
      <c r="B26" s="244"/>
      <c r="C26" s="245"/>
      <c r="D26" s="144">
        <v>260943018.45999998</v>
      </c>
    </row>
    <row r="27" spans="1:4" ht="15">
      <c r="A27" s="14"/>
      <c r="B27" s="11" t="s">
        <v>26</v>
      </c>
      <c r="C27" s="135">
        <v>8729634.469999999</v>
      </c>
      <c r="D27" s="2"/>
    </row>
    <row r="28" spans="1:4" ht="15">
      <c r="A28" s="14"/>
      <c r="B28" s="11" t="s">
        <v>27</v>
      </c>
      <c r="C28" s="135">
        <v>34343516.059999995</v>
      </c>
      <c r="D28" s="2"/>
    </row>
    <row r="29" spans="1:4" ht="15">
      <c r="A29" s="14"/>
      <c r="B29" s="11" t="s">
        <v>170</v>
      </c>
      <c r="C29" s="135">
        <v>91113692.32</v>
      </c>
      <c r="D29" s="2"/>
    </row>
    <row r="30" spans="1:4" ht="15">
      <c r="A30" s="14"/>
      <c r="B30" s="11" t="s">
        <v>84</v>
      </c>
      <c r="C30" s="135">
        <v>126630975.61</v>
      </c>
      <c r="D30" s="2"/>
    </row>
    <row r="31" spans="1:4" ht="15">
      <c r="A31" s="14"/>
      <c r="B31" s="11" t="s">
        <v>63</v>
      </c>
      <c r="C31" s="135">
        <v>0</v>
      </c>
      <c r="D31" s="2"/>
    </row>
    <row r="32" spans="1:4" ht="15">
      <c r="A32" s="14"/>
      <c r="B32" s="11" t="s">
        <v>28</v>
      </c>
      <c r="C32" s="135">
        <v>125200</v>
      </c>
      <c r="D32" s="2"/>
    </row>
    <row r="33" spans="1:4" ht="15.75">
      <c r="A33" s="235" t="s">
        <v>200</v>
      </c>
      <c r="B33" s="235"/>
      <c r="C33" s="235"/>
      <c r="D33" s="136">
        <v>1249317.79</v>
      </c>
    </row>
    <row r="34" spans="1:4" ht="15.75">
      <c r="A34" s="14"/>
      <c r="B34" s="233">
        <v>2013</v>
      </c>
      <c r="C34" s="135">
        <v>453317.79000000004</v>
      </c>
      <c r="D34" s="136"/>
    </row>
    <row r="35" spans="1:4" ht="15.75">
      <c r="A35" s="14"/>
      <c r="B35" s="233">
        <v>2014</v>
      </c>
      <c r="C35" s="135">
        <v>796000</v>
      </c>
      <c r="D35" s="136"/>
    </row>
    <row r="36" spans="1:4" ht="15.75" customHeight="1">
      <c r="A36" s="235" t="s">
        <v>87</v>
      </c>
      <c r="B36" s="235"/>
      <c r="C36" s="235"/>
      <c r="D36" s="136">
        <v>504506.2827185334</v>
      </c>
    </row>
    <row r="37" spans="1:4" ht="15.75" customHeight="1">
      <c r="A37" s="14"/>
      <c r="B37" s="11" t="s">
        <v>206</v>
      </c>
      <c r="C37" s="135">
        <v>504506.2827185334</v>
      </c>
      <c r="D37" s="2"/>
    </row>
    <row r="38" spans="1:4" ht="34.5" customHeight="1">
      <c r="A38" s="235" t="s">
        <v>180</v>
      </c>
      <c r="B38" s="235"/>
      <c r="C38" s="235"/>
      <c r="D38" s="144">
        <v>194850</v>
      </c>
    </row>
    <row r="39" spans="1:4" ht="18" customHeight="1">
      <c r="A39" s="235" t="s">
        <v>191</v>
      </c>
      <c r="B39" s="235"/>
      <c r="C39" s="235"/>
      <c r="D39" s="144">
        <v>60000</v>
      </c>
    </row>
    <row r="40" spans="1:4" ht="15.75">
      <c r="A40" s="263" t="s">
        <v>190</v>
      </c>
      <c r="B40" s="263"/>
      <c r="C40" s="263"/>
      <c r="D40" s="144">
        <v>27648619.812000003</v>
      </c>
    </row>
    <row r="41" spans="1:4" ht="21" customHeight="1">
      <c r="A41" s="6"/>
      <c r="B41" s="5"/>
      <c r="C41" s="6"/>
      <c r="D41" s="7"/>
    </row>
    <row r="42" spans="1:4" ht="21" customHeight="1">
      <c r="A42" s="235" t="s">
        <v>88</v>
      </c>
      <c r="B42" s="235"/>
      <c r="C42" s="235"/>
      <c r="D42" s="136">
        <v>727974202.6157185</v>
      </c>
    </row>
    <row r="43" spans="1:4" s="6" customFormat="1" ht="15.75" customHeight="1">
      <c r="A43" s="18"/>
      <c r="B43" s="18"/>
      <c r="C43" s="18"/>
      <c r="D43" s="18"/>
    </row>
    <row r="44" spans="1:4" s="6" customFormat="1" ht="12.75">
      <c r="A44" s="254"/>
      <c r="B44" s="254"/>
      <c r="C44" s="254"/>
      <c r="D44" s="254"/>
    </row>
    <row r="45" spans="1:4" s="6" customFormat="1" ht="12.75">
      <c r="A45" s="232"/>
      <c r="B45" s="232"/>
      <c r="C45" s="232"/>
      <c r="D45" s="232"/>
    </row>
    <row r="46" spans="1:4" s="6" customFormat="1" ht="27.75" customHeight="1">
      <c r="A46" s="254" t="s">
        <v>204</v>
      </c>
      <c r="B46" s="254"/>
      <c r="C46" s="254"/>
      <c r="D46" s="254"/>
    </row>
    <row r="47" spans="2:4" s="6" customFormat="1" ht="15.75">
      <c r="B47" s="5"/>
      <c r="D47" s="7"/>
    </row>
    <row r="48" spans="2:4" s="6" customFormat="1" ht="15.75">
      <c r="B48" s="5"/>
      <c r="D48" s="7"/>
    </row>
    <row r="49" spans="2:4" s="6" customFormat="1" ht="15.75">
      <c r="B49" s="5"/>
      <c r="D49" s="7"/>
    </row>
    <row r="50" spans="2:4" s="6" customFormat="1" ht="15.75">
      <c r="B50" s="5"/>
      <c r="D50" s="7"/>
    </row>
    <row r="51" spans="2:4" s="6" customFormat="1" ht="15.75">
      <c r="B51" s="5"/>
      <c r="D51" s="7"/>
    </row>
    <row r="52" spans="1:4" s="6" customFormat="1" ht="18">
      <c r="A52" s="238" t="s">
        <v>89</v>
      </c>
      <c r="B52" s="239"/>
      <c r="C52" s="239"/>
      <c r="D52" s="240"/>
    </row>
    <row r="53" spans="1:4" s="6" customFormat="1" ht="18" customHeight="1">
      <c r="A53" s="12"/>
      <c r="B53" s="12"/>
      <c r="C53" s="12"/>
      <c r="D53" s="7"/>
    </row>
    <row r="54" spans="1:4" ht="18" customHeight="1">
      <c r="A54" s="235" t="s">
        <v>90</v>
      </c>
      <c r="B54" s="235"/>
      <c r="C54" s="235"/>
      <c r="D54" s="13">
        <v>1862878.1947351028</v>
      </c>
    </row>
    <row r="55" spans="1:4" ht="15.75" customHeight="1">
      <c r="A55" s="235" t="s">
        <v>91</v>
      </c>
      <c r="B55" s="235"/>
      <c r="C55" s="235"/>
      <c r="D55" s="13">
        <v>1819488.1947351028</v>
      </c>
    </row>
    <row r="56" spans="1:4" ht="15.75" customHeight="1">
      <c r="A56" s="235" t="s">
        <v>92</v>
      </c>
      <c r="B56" s="235"/>
      <c r="C56" s="235"/>
      <c r="D56" s="13">
        <v>1447556.5221990002</v>
      </c>
    </row>
    <row r="57" spans="1:4" ht="15.75" customHeight="1">
      <c r="A57" s="235" t="s">
        <v>93</v>
      </c>
      <c r="B57" s="235"/>
      <c r="C57" s="13">
        <v>942599.5994000003</v>
      </c>
      <c r="D57" s="16"/>
    </row>
    <row r="58" spans="1:4" ht="15.75" customHeight="1">
      <c r="A58" s="16"/>
      <c r="B58" s="17" t="s">
        <v>94</v>
      </c>
      <c r="C58" s="3">
        <v>942599.5994000003</v>
      </c>
      <c r="D58" s="2"/>
    </row>
    <row r="59" spans="1:4" ht="15.75" customHeight="1">
      <c r="A59" s="235" t="s">
        <v>95</v>
      </c>
      <c r="B59" s="235"/>
      <c r="C59" s="13">
        <v>73701.71661666666</v>
      </c>
      <c r="D59" s="16"/>
    </row>
    <row r="60" spans="1:4" ht="15.75" customHeight="1">
      <c r="A60" s="16"/>
      <c r="B60" s="17" t="s">
        <v>94</v>
      </c>
      <c r="C60" s="3">
        <v>73701.71661666666</v>
      </c>
      <c r="D60" s="2"/>
    </row>
    <row r="61" spans="1:4" ht="15.75" customHeight="1">
      <c r="A61" s="235" t="s">
        <v>171</v>
      </c>
      <c r="B61" s="235"/>
      <c r="C61" s="13">
        <v>287018.88194</v>
      </c>
      <c r="D61" s="16"/>
    </row>
    <row r="62" spans="1:4" ht="15.75" customHeight="1">
      <c r="A62" s="16"/>
      <c r="B62" s="17" t="s">
        <v>96</v>
      </c>
      <c r="C62" s="3">
        <v>30600</v>
      </c>
      <c r="D62" s="2"/>
    </row>
    <row r="63" spans="1:4" ht="15.75" customHeight="1">
      <c r="A63" s="16"/>
      <c r="B63" s="17" t="s">
        <v>97</v>
      </c>
      <c r="C63" s="3">
        <v>142018.88194</v>
      </c>
      <c r="D63" s="2"/>
    </row>
    <row r="64" spans="1:4" ht="15">
      <c r="A64" s="16"/>
      <c r="B64" s="17" t="s">
        <v>98</v>
      </c>
      <c r="C64" s="3">
        <v>24240</v>
      </c>
      <c r="D64" s="2"/>
    </row>
    <row r="65" spans="1:4" ht="15">
      <c r="A65" s="16"/>
      <c r="B65" s="17" t="s">
        <v>99</v>
      </c>
      <c r="C65" s="3">
        <v>90160</v>
      </c>
      <c r="D65" s="2"/>
    </row>
    <row r="66" spans="1:4" ht="15.75" customHeight="1">
      <c r="A66" s="235" t="s">
        <v>100</v>
      </c>
      <c r="B66" s="235"/>
      <c r="C66" s="13">
        <v>134137.12424233346</v>
      </c>
      <c r="D66" s="16"/>
    </row>
    <row r="67" spans="1:4" ht="15.75" customHeight="1">
      <c r="A67" s="16"/>
      <c r="B67" s="17" t="s">
        <v>101</v>
      </c>
      <c r="C67" s="3">
        <v>134137.12424233346</v>
      </c>
      <c r="D67" s="2"/>
    </row>
    <row r="68" spans="1:4" ht="15.75" customHeight="1">
      <c r="A68" s="261" t="s">
        <v>167</v>
      </c>
      <c r="B68" s="261"/>
      <c r="C68" s="13">
        <v>10099.200000000004</v>
      </c>
      <c r="D68" s="2"/>
    </row>
    <row r="69" spans="1:4" ht="15.75" customHeight="1">
      <c r="A69" s="20"/>
      <c r="B69" s="21" t="s">
        <v>102</v>
      </c>
      <c r="C69" s="3">
        <v>10099.200000000004</v>
      </c>
      <c r="D69" s="2"/>
    </row>
    <row r="70" spans="1:4" ht="15.75">
      <c r="A70" s="235" t="s">
        <v>103</v>
      </c>
      <c r="B70" s="264"/>
      <c r="C70" s="264"/>
      <c r="D70" s="13">
        <v>168212.14670191373</v>
      </c>
    </row>
    <row r="71" spans="1:4" ht="15.75" customHeight="1">
      <c r="A71" s="235" t="s">
        <v>104</v>
      </c>
      <c r="B71" s="235"/>
      <c r="C71" s="13">
        <v>14000.371191135731</v>
      </c>
      <c r="D71" s="16"/>
    </row>
    <row r="72" spans="1:4" ht="15.75" customHeight="1">
      <c r="A72" s="16"/>
      <c r="B72" s="17" t="s">
        <v>105</v>
      </c>
      <c r="C72" s="3">
        <v>14000.371191135731</v>
      </c>
      <c r="D72" s="2"/>
    </row>
    <row r="73" spans="1:4" ht="15.75" customHeight="1">
      <c r="A73" s="235" t="s">
        <v>106</v>
      </c>
      <c r="B73" s="235"/>
      <c r="C73" s="13">
        <v>63000.091103393</v>
      </c>
      <c r="D73" s="16"/>
    </row>
    <row r="74" spans="1:4" ht="15.75" customHeight="1">
      <c r="A74" s="16"/>
      <c r="B74" s="17" t="s">
        <v>107</v>
      </c>
      <c r="C74" s="3">
        <v>28000.091103393</v>
      </c>
      <c r="D74" s="2"/>
    </row>
    <row r="75" spans="1:4" ht="15.75" customHeight="1">
      <c r="A75" s="16"/>
      <c r="B75" s="17" t="s">
        <v>108</v>
      </c>
      <c r="C75" s="3">
        <v>5000</v>
      </c>
      <c r="D75" s="2"/>
    </row>
    <row r="76" spans="1:4" ht="15">
      <c r="A76" s="16"/>
      <c r="B76" s="17" t="s">
        <v>109</v>
      </c>
      <c r="C76" s="3">
        <v>20000</v>
      </c>
      <c r="D76" s="2"/>
    </row>
    <row r="77" spans="1:4" ht="15">
      <c r="A77" s="16"/>
      <c r="B77" s="17" t="s">
        <v>110</v>
      </c>
      <c r="C77" s="3">
        <v>10000</v>
      </c>
      <c r="D77" s="2"/>
    </row>
    <row r="78" spans="1:4" ht="15.75">
      <c r="A78" s="235" t="s">
        <v>111</v>
      </c>
      <c r="B78" s="235"/>
      <c r="C78" s="13">
        <v>7199.684407385013</v>
      </c>
      <c r="D78" s="16"/>
    </row>
    <row r="79" spans="1:4" ht="15.75" customHeight="1">
      <c r="A79" s="235" t="s">
        <v>112</v>
      </c>
      <c r="B79" s="235"/>
      <c r="C79" s="13">
        <v>84012</v>
      </c>
      <c r="D79" s="16"/>
    </row>
    <row r="80" spans="1:4" ht="15.75" customHeight="1">
      <c r="A80" s="16"/>
      <c r="B80" s="17" t="s">
        <v>113</v>
      </c>
      <c r="C80" s="3">
        <v>41274</v>
      </c>
      <c r="D80" s="2"/>
    </row>
    <row r="81" spans="1:4" ht="15.75" customHeight="1">
      <c r="A81" s="16"/>
      <c r="B81" s="17" t="s">
        <v>114</v>
      </c>
      <c r="C81" s="3">
        <v>42738</v>
      </c>
      <c r="D81" s="2"/>
    </row>
    <row r="82" spans="1:4" ht="15.75">
      <c r="A82" s="235" t="s">
        <v>115</v>
      </c>
      <c r="B82" s="235"/>
      <c r="C82" s="235"/>
      <c r="D82" s="13">
        <v>203718.52583418874</v>
      </c>
    </row>
    <row r="83" spans="1:4" ht="15.75" customHeight="1">
      <c r="A83" s="235" t="s">
        <v>116</v>
      </c>
      <c r="B83" s="235"/>
      <c r="C83" s="13">
        <v>59028.52583418873</v>
      </c>
      <c r="D83" s="16"/>
    </row>
    <row r="84" spans="1:4" ht="15.75" customHeight="1">
      <c r="A84" s="16"/>
      <c r="B84" s="17" t="s">
        <v>117</v>
      </c>
      <c r="C84" s="3">
        <v>33028.52583418873</v>
      </c>
      <c r="D84" s="2"/>
    </row>
    <row r="85" spans="1:4" ht="15.75" customHeight="1">
      <c r="A85" s="16"/>
      <c r="B85" s="17" t="s">
        <v>118</v>
      </c>
      <c r="C85" s="3">
        <v>3000</v>
      </c>
      <c r="D85" s="2"/>
    </row>
    <row r="86" spans="1:4" ht="15">
      <c r="A86" s="16"/>
      <c r="B86" s="17" t="s">
        <v>119</v>
      </c>
      <c r="C86" s="3">
        <v>8000</v>
      </c>
      <c r="D86" s="2"/>
    </row>
    <row r="87" spans="1:4" ht="15">
      <c r="A87" s="16"/>
      <c r="B87" s="17" t="s">
        <v>120</v>
      </c>
      <c r="C87" s="3">
        <v>15000</v>
      </c>
      <c r="D87" s="2"/>
    </row>
    <row r="88" spans="1:4" ht="15.75">
      <c r="A88" s="235" t="s">
        <v>121</v>
      </c>
      <c r="B88" s="235"/>
      <c r="C88" s="13">
        <v>66190</v>
      </c>
      <c r="D88" s="16"/>
    </row>
    <row r="89" spans="1:4" ht="15.75">
      <c r="A89" s="235" t="s">
        <v>192</v>
      </c>
      <c r="B89" s="235"/>
      <c r="C89" s="13">
        <v>40000</v>
      </c>
      <c r="D89" s="16"/>
    </row>
    <row r="90" spans="1:4" ht="15.75" customHeight="1">
      <c r="A90" s="235" t="s">
        <v>122</v>
      </c>
      <c r="B90" s="235"/>
      <c r="C90" s="13">
        <v>35000</v>
      </c>
      <c r="D90" s="16"/>
    </row>
    <row r="91" spans="1:4" ht="15.75" customHeight="1">
      <c r="A91" s="16"/>
      <c r="B91" s="17" t="s">
        <v>123</v>
      </c>
      <c r="C91" s="3">
        <v>2000</v>
      </c>
      <c r="D91" s="2"/>
    </row>
    <row r="92" spans="1:4" ht="15.75" customHeight="1">
      <c r="A92" s="16"/>
      <c r="B92" s="17" t="s">
        <v>124</v>
      </c>
      <c r="C92" s="3">
        <v>25000</v>
      </c>
      <c r="D92" s="2"/>
    </row>
    <row r="93" spans="1:4" ht="15">
      <c r="A93" s="16"/>
      <c r="B93" s="17" t="s">
        <v>125</v>
      </c>
      <c r="C93" s="3">
        <v>5000</v>
      </c>
      <c r="D93" s="2"/>
    </row>
    <row r="94" spans="1:4" ht="15">
      <c r="A94" s="16"/>
      <c r="B94" s="17" t="s">
        <v>168</v>
      </c>
      <c r="C94" s="3">
        <v>3000</v>
      </c>
      <c r="D94" s="2"/>
    </row>
    <row r="95" spans="1:4" ht="15.75">
      <c r="A95" s="235" t="s">
        <v>126</v>
      </c>
      <c r="B95" s="235"/>
      <c r="C95" s="13">
        <v>3500</v>
      </c>
      <c r="D95" s="16"/>
    </row>
    <row r="96" spans="1:4" ht="15.75" customHeight="1">
      <c r="A96" s="16"/>
      <c r="B96" s="17" t="s">
        <v>127</v>
      </c>
      <c r="C96" s="3">
        <v>3500</v>
      </c>
      <c r="D96" s="2"/>
    </row>
    <row r="97" spans="1:4" ht="15.75" customHeight="1">
      <c r="A97" s="235" t="s">
        <v>0</v>
      </c>
      <c r="B97" s="235"/>
      <c r="C97" s="235"/>
      <c r="D97" s="13">
        <v>43390</v>
      </c>
    </row>
    <row r="98" spans="1:4" ht="15.75" customHeight="1">
      <c r="A98" s="235" t="s">
        <v>128</v>
      </c>
      <c r="B98" s="235"/>
      <c r="C98" s="13">
        <v>20000</v>
      </c>
      <c r="D98" s="16"/>
    </row>
    <row r="99" spans="1:4" ht="15.75" customHeight="1">
      <c r="A99" s="16"/>
      <c r="B99" s="17" t="s">
        <v>129</v>
      </c>
      <c r="C99" s="3">
        <v>20000</v>
      </c>
      <c r="D99" s="2"/>
    </row>
    <row r="100" spans="1:4" ht="15.75" customHeight="1">
      <c r="A100" s="241" t="s">
        <v>130</v>
      </c>
      <c r="B100" s="243"/>
      <c r="C100" s="13">
        <v>9890</v>
      </c>
      <c r="D100" s="16"/>
    </row>
    <row r="101" spans="1:4" ht="15.75" customHeight="1">
      <c r="A101" s="16"/>
      <c r="B101" s="17" t="s">
        <v>131</v>
      </c>
      <c r="C101" s="3">
        <v>9890</v>
      </c>
      <c r="D101" s="2"/>
    </row>
    <row r="102" spans="1:4" ht="15.75" customHeight="1">
      <c r="A102" s="235" t="s">
        <v>132</v>
      </c>
      <c r="B102" s="235"/>
      <c r="C102" s="13">
        <v>13500</v>
      </c>
      <c r="D102" s="16"/>
    </row>
    <row r="103" spans="2:4" ht="15.75" customHeight="1">
      <c r="B103" s="5"/>
      <c r="C103" s="6"/>
      <c r="D103" s="7"/>
    </row>
    <row r="104" spans="2:4" ht="16.5" customHeight="1">
      <c r="B104" s="5"/>
      <c r="C104" s="6"/>
      <c r="D104" s="7"/>
    </row>
    <row r="105" spans="2:4" ht="16.5" customHeight="1">
      <c r="B105" s="5"/>
      <c r="C105" s="6"/>
      <c r="D105" s="7"/>
    </row>
    <row r="106" spans="2:4" ht="15.75">
      <c r="B106" s="5"/>
      <c r="C106" s="6"/>
      <c r="D106" s="7"/>
    </row>
    <row r="107" spans="2:4" ht="15.75">
      <c r="B107" s="5"/>
      <c r="C107" s="6"/>
      <c r="D107" s="7"/>
    </row>
    <row r="108" spans="1:4" ht="15.75">
      <c r="A108" s="246" t="s">
        <v>193</v>
      </c>
      <c r="B108" s="247"/>
      <c r="C108" s="258"/>
      <c r="D108" s="136">
        <v>393228352.969</v>
      </c>
    </row>
    <row r="109" spans="1:4" ht="33" customHeight="1">
      <c r="A109" s="154"/>
      <c r="B109" s="247" t="s">
        <v>133</v>
      </c>
      <c r="C109" s="248"/>
      <c r="D109" s="144">
        <v>295676683.039</v>
      </c>
    </row>
    <row r="110" spans="1:4" ht="15.75">
      <c r="A110" s="154"/>
      <c r="B110" s="155" t="s">
        <v>134</v>
      </c>
      <c r="C110" s="156"/>
      <c r="D110" s="136">
        <v>97551669.92999999</v>
      </c>
    </row>
    <row r="111" spans="1:4" ht="15.75">
      <c r="A111" s="246" t="s">
        <v>1</v>
      </c>
      <c r="B111" s="247"/>
      <c r="C111" s="258"/>
      <c r="D111" s="144">
        <v>14718308.73</v>
      </c>
    </row>
    <row r="112" spans="1:4" ht="15.75" customHeight="1">
      <c r="A112" s="14"/>
      <c r="B112" s="22" t="s">
        <v>135</v>
      </c>
      <c r="C112" s="137">
        <v>296419.14</v>
      </c>
      <c r="D112" s="43"/>
    </row>
    <row r="113" spans="1:4" ht="14.25">
      <c r="A113" s="14"/>
      <c r="B113" s="149" t="s">
        <v>136</v>
      </c>
      <c r="C113" s="137">
        <v>238233.8899999999</v>
      </c>
      <c r="D113" s="43"/>
    </row>
    <row r="114" spans="1:4" ht="28.5">
      <c r="A114" s="14"/>
      <c r="B114" s="149" t="s">
        <v>137</v>
      </c>
      <c r="C114" s="137">
        <v>491100</v>
      </c>
      <c r="D114" s="43"/>
    </row>
    <row r="115" spans="1:4" ht="42.75">
      <c r="A115" s="14"/>
      <c r="B115" s="149" t="s">
        <v>172</v>
      </c>
      <c r="C115" s="137">
        <v>2038153.9899999998</v>
      </c>
      <c r="D115" s="43"/>
    </row>
    <row r="116" spans="1:4" ht="14.25">
      <c r="A116" s="16"/>
      <c r="B116" s="149" t="s">
        <v>138</v>
      </c>
      <c r="C116" s="137">
        <v>463976</v>
      </c>
      <c r="D116" s="43"/>
    </row>
    <row r="117" spans="1:4" ht="28.5">
      <c r="A117" s="14"/>
      <c r="B117" s="220" t="s">
        <v>174</v>
      </c>
      <c r="C117" s="137">
        <v>11190425.71</v>
      </c>
      <c r="D117" s="43"/>
    </row>
    <row r="118" spans="1:4" ht="15.75">
      <c r="A118" s="235" t="s">
        <v>2</v>
      </c>
      <c r="B118" s="237"/>
      <c r="C118" s="235"/>
      <c r="D118" s="136">
        <v>35536914.37899999</v>
      </c>
    </row>
    <row r="119" spans="1:4" ht="15.75" customHeight="1">
      <c r="A119" s="138"/>
      <c r="B119" s="149" t="s">
        <v>135</v>
      </c>
      <c r="C119" s="137">
        <v>774023.8</v>
      </c>
      <c r="D119" s="2"/>
    </row>
    <row r="120" spans="1:4" ht="57">
      <c r="A120" s="138"/>
      <c r="B120" s="149" t="s">
        <v>139</v>
      </c>
      <c r="C120" s="137">
        <v>17000000</v>
      </c>
      <c r="D120" s="2"/>
    </row>
    <row r="121" spans="1:4" ht="14.25">
      <c r="A121" s="138"/>
      <c r="B121" s="149" t="s">
        <v>140</v>
      </c>
      <c r="C121" s="137">
        <v>561947.5699999996</v>
      </c>
      <c r="D121" s="2"/>
    </row>
    <row r="122" spans="1:4" ht="14.25">
      <c r="A122" s="138"/>
      <c r="B122" s="149" t="s">
        <v>141</v>
      </c>
      <c r="C122" s="137">
        <v>848946.8999999997</v>
      </c>
      <c r="D122" s="2"/>
    </row>
    <row r="123" spans="1:4" ht="14.25">
      <c r="A123" s="138"/>
      <c r="B123" s="149" t="s">
        <v>142</v>
      </c>
      <c r="C123" s="137">
        <v>2481839.79</v>
      </c>
      <c r="D123" s="2"/>
    </row>
    <row r="124" spans="1:4" ht="28.5">
      <c r="A124" s="138"/>
      <c r="B124" s="149" t="s">
        <v>143</v>
      </c>
      <c r="C124" s="137">
        <v>6502361.889999999</v>
      </c>
      <c r="D124" s="2"/>
    </row>
    <row r="125" spans="1:4" ht="14.25">
      <c r="A125" s="139"/>
      <c r="B125" s="149" t="s">
        <v>138</v>
      </c>
      <c r="C125" s="137">
        <v>1648086</v>
      </c>
      <c r="D125" s="2"/>
    </row>
    <row r="126" spans="1:4" ht="42.75">
      <c r="A126" s="138"/>
      <c r="B126" s="157" t="s">
        <v>186</v>
      </c>
      <c r="C126" s="137">
        <v>5719708.4290000005</v>
      </c>
      <c r="D126" s="2"/>
    </row>
    <row r="127" spans="1:4" ht="15.75">
      <c r="A127" s="235" t="s">
        <v>144</v>
      </c>
      <c r="B127" s="237"/>
      <c r="C127" s="235"/>
      <c r="D127" s="136">
        <v>201006218.25</v>
      </c>
    </row>
    <row r="128" spans="1:4" ht="28.5">
      <c r="A128" s="14"/>
      <c r="B128" s="149" t="s">
        <v>145</v>
      </c>
      <c r="C128" s="137">
        <v>1803364</v>
      </c>
      <c r="D128" s="2"/>
    </row>
    <row r="129" spans="1:4" ht="14.25">
      <c r="A129" s="14"/>
      <c r="B129" s="149" t="s">
        <v>146</v>
      </c>
      <c r="C129" s="137">
        <v>476184</v>
      </c>
      <c r="D129" s="2"/>
    </row>
    <row r="130" spans="1:4" ht="28.5">
      <c r="A130" s="14"/>
      <c r="B130" s="149" t="s">
        <v>147</v>
      </c>
      <c r="C130" s="137">
        <v>32275</v>
      </c>
      <c r="D130" s="2"/>
    </row>
    <row r="131" spans="1:4" ht="14.25">
      <c r="A131" s="14"/>
      <c r="B131" s="149" t="s">
        <v>148</v>
      </c>
      <c r="C131" s="137">
        <v>19763</v>
      </c>
      <c r="D131" s="2"/>
    </row>
    <row r="132" spans="1:4" ht="28.5">
      <c r="A132" s="14"/>
      <c r="B132" s="149" t="s">
        <v>149</v>
      </c>
      <c r="C132" s="137">
        <v>1481478</v>
      </c>
      <c r="D132" s="2"/>
    </row>
    <row r="133" spans="1:4" ht="14.25">
      <c r="A133" s="14"/>
      <c r="B133" s="149" t="s">
        <v>150</v>
      </c>
      <c r="C133" s="137">
        <v>961387</v>
      </c>
      <c r="D133" s="2"/>
    </row>
    <row r="134" spans="1:4" ht="14.25">
      <c r="A134" s="14"/>
      <c r="B134" s="149" t="s">
        <v>135</v>
      </c>
      <c r="C134" s="137">
        <v>304005.32</v>
      </c>
      <c r="D134" s="2"/>
    </row>
    <row r="135" spans="1:4" ht="28.5">
      <c r="A135" s="14"/>
      <c r="B135" s="149" t="s">
        <v>151</v>
      </c>
      <c r="C135" s="137">
        <v>21521935</v>
      </c>
      <c r="D135" s="2"/>
    </row>
    <row r="136" spans="1:4" ht="42.75">
      <c r="A136" s="14"/>
      <c r="B136" s="149" t="s">
        <v>183</v>
      </c>
      <c r="C136" s="137">
        <v>1186971</v>
      </c>
      <c r="D136" s="2"/>
    </row>
    <row r="137" spans="1:4" ht="28.5">
      <c r="A137" s="14"/>
      <c r="B137" s="149" t="s">
        <v>152</v>
      </c>
      <c r="C137" s="137">
        <v>10200</v>
      </c>
      <c r="D137" s="2"/>
    </row>
    <row r="138" spans="1:4" ht="42.75">
      <c r="A138" s="14"/>
      <c r="B138" s="149" t="s">
        <v>153</v>
      </c>
      <c r="C138" s="137">
        <v>5258343</v>
      </c>
      <c r="D138" s="2"/>
    </row>
    <row r="139" spans="1:4" ht="28.5">
      <c r="A139" s="14"/>
      <c r="B139" s="149" t="s">
        <v>184</v>
      </c>
      <c r="C139" s="137">
        <v>3604197</v>
      </c>
      <c r="D139" s="2"/>
    </row>
    <row r="140" spans="1:4" ht="14.25">
      <c r="A140" s="14"/>
      <c r="B140" s="149" t="s">
        <v>154</v>
      </c>
      <c r="C140" s="137">
        <v>24593917</v>
      </c>
      <c r="D140" s="2"/>
    </row>
    <row r="141" spans="1:4" ht="42.75">
      <c r="A141" s="14"/>
      <c r="B141" s="149" t="s">
        <v>185</v>
      </c>
      <c r="C141" s="137">
        <v>97551669.92999999</v>
      </c>
      <c r="D141" s="2"/>
    </row>
    <row r="142" spans="1:4" ht="14.25">
      <c r="A142" s="14"/>
      <c r="B142" s="149" t="s">
        <v>138</v>
      </c>
      <c r="C142" s="137">
        <v>988445</v>
      </c>
      <c r="D142" s="2"/>
    </row>
    <row r="143" spans="1:4" ht="23.25" customHeight="1">
      <c r="A143" s="14"/>
      <c r="B143" s="149" t="s">
        <v>155</v>
      </c>
      <c r="C143" s="137">
        <v>41212084</v>
      </c>
      <c r="D143" s="2"/>
    </row>
    <row r="144" spans="1:4" ht="15.75">
      <c r="A144" s="235" t="s">
        <v>160</v>
      </c>
      <c r="B144" s="237"/>
      <c r="C144" s="235"/>
      <c r="D144" s="136">
        <v>141841711.61</v>
      </c>
    </row>
    <row r="145" spans="1:4" ht="15.75" customHeight="1">
      <c r="A145" s="140"/>
      <c r="B145" s="149" t="s">
        <v>135</v>
      </c>
      <c r="C145" s="137">
        <v>300305.61</v>
      </c>
      <c r="D145" s="2"/>
    </row>
    <row r="146" spans="1:4" s="6" customFormat="1" ht="14.25">
      <c r="A146" s="140"/>
      <c r="B146" s="149" t="s">
        <v>156</v>
      </c>
      <c r="C146" s="137">
        <v>229823</v>
      </c>
      <c r="D146" s="2"/>
    </row>
    <row r="147" spans="1:4" s="6" customFormat="1" ht="28.5">
      <c r="A147" s="140"/>
      <c r="B147" s="149" t="s">
        <v>157</v>
      </c>
      <c r="C147" s="137">
        <v>68500</v>
      </c>
      <c r="D147" s="2"/>
    </row>
    <row r="148" spans="1:4" s="6" customFormat="1" ht="14.25">
      <c r="A148" s="140"/>
      <c r="B148" s="149" t="s">
        <v>158</v>
      </c>
      <c r="C148" s="137">
        <v>2906392</v>
      </c>
      <c r="D148" s="2"/>
    </row>
    <row r="149" spans="1:4" s="6" customFormat="1" ht="28.5">
      <c r="A149" s="140"/>
      <c r="B149" s="149" t="s">
        <v>159</v>
      </c>
      <c r="C149" s="137">
        <v>45204890</v>
      </c>
      <c r="D149" s="2"/>
    </row>
    <row r="150" spans="1:4" s="6" customFormat="1" ht="14.25">
      <c r="A150" s="140"/>
      <c r="B150" s="149" t="s">
        <v>138</v>
      </c>
      <c r="C150" s="137">
        <v>386589</v>
      </c>
      <c r="D150" s="2"/>
    </row>
    <row r="151" spans="1:4" s="6" customFormat="1" ht="52.5" customHeight="1">
      <c r="A151" s="140"/>
      <c r="B151" s="149" t="s">
        <v>177</v>
      </c>
      <c r="C151" s="137">
        <v>2585000</v>
      </c>
      <c r="D151" s="2"/>
    </row>
    <row r="152" spans="1:4" s="6" customFormat="1" ht="28.5">
      <c r="A152" s="140"/>
      <c r="B152" s="149" t="s">
        <v>176</v>
      </c>
      <c r="C152" s="137">
        <v>83520000</v>
      </c>
      <c r="D152" s="2"/>
    </row>
    <row r="153" spans="1:4" s="6" customFormat="1" ht="28.5">
      <c r="A153" s="140"/>
      <c r="B153" s="234" t="s">
        <v>194</v>
      </c>
      <c r="C153" s="137">
        <v>3310649</v>
      </c>
      <c r="D153" s="2"/>
    </row>
    <row r="154" spans="1:4" s="6" customFormat="1" ht="28.5">
      <c r="A154" s="140"/>
      <c r="B154" s="234" t="s">
        <v>195</v>
      </c>
      <c r="C154" s="137">
        <v>3329563</v>
      </c>
      <c r="D154" s="2"/>
    </row>
    <row r="155" spans="1:4" s="6" customFormat="1" ht="15.75">
      <c r="A155" s="235" t="s">
        <v>64</v>
      </c>
      <c r="B155" s="237"/>
      <c r="C155" s="235"/>
      <c r="D155" s="136">
        <v>0</v>
      </c>
    </row>
    <row r="156" spans="1:4" s="6" customFormat="1" ht="15.75">
      <c r="A156" s="165"/>
      <c r="B156" s="164"/>
      <c r="C156" s="137">
        <v>0</v>
      </c>
      <c r="D156" s="136"/>
    </row>
    <row r="157" spans="1:4" s="6" customFormat="1" ht="15.75" customHeight="1">
      <c r="A157" s="235" t="s">
        <v>5</v>
      </c>
      <c r="B157" s="237"/>
      <c r="C157" s="235"/>
      <c r="D157" s="136">
        <v>125200</v>
      </c>
    </row>
    <row r="158" spans="1:4" s="6" customFormat="1" ht="28.5">
      <c r="A158" s="141"/>
      <c r="B158" s="149" t="s">
        <v>175</v>
      </c>
      <c r="C158" s="137">
        <v>125200</v>
      </c>
      <c r="D158" s="142"/>
    </row>
    <row r="159" spans="1:4" s="6" customFormat="1" ht="15.75">
      <c r="A159" s="235" t="s">
        <v>196</v>
      </c>
      <c r="B159" s="237"/>
      <c r="C159" s="235"/>
      <c r="D159" s="163">
        <v>301811135.3580834</v>
      </c>
    </row>
    <row r="160" spans="1:4" s="6" customFormat="1" ht="15.75" customHeight="1">
      <c r="A160" s="236" t="s">
        <v>187</v>
      </c>
      <c r="B160" s="236"/>
      <c r="C160" s="236"/>
      <c r="D160" s="136">
        <v>300811135.3580834</v>
      </c>
    </row>
    <row r="161" spans="1:4" ht="15.75" customHeight="1">
      <c r="A161" s="46"/>
      <c r="B161" s="134" t="s">
        <v>1</v>
      </c>
      <c r="C161" s="137">
        <v>42906626.92736012</v>
      </c>
      <c r="D161" s="43"/>
    </row>
    <row r="162" spans="1:4" ht="15">
      <c r="A162" s="46"/>
      <c r="B162" s="134" t="s">
        <v>181</v>
      </c>
      <c r="C162" s="137">
        <v>46701490.448360115</v>
      </c>
      <c r="D162" s="43"/>
    </row>
    <row r="163" spans="1:4" ht="15">
      <c r="A163" s="46"/>
      <c r="B163" s="134" t="s">
        <v>178</v>
      </c>
      <c r="C163" s="137">
        <v>123422928.1313011</v>
      </c>
      <c r="D163" s="43"/>
    </row>
    <row r="164" spans="1:4" ht="15">
      <c r="A164" s="46"/>
      <c r="B164" s="134" t="s">
        <v>198</v>
      </c>
      <c r="C164" s="137">
        <v>56870226.92279965</v>
      </c>
      <c r="D164" s="43"/>
    </row>
    <row r="165" spans="1:4" ht="15">
      <c r="A165" s="46"/>
      <c r="B165" s="134" t="s">
        <v>64</v>
      </c>
      <c r="C165" s="137">
        <v>30909862.928262435</v>
      </c>
      <c r="D165" s="43"/>
    </row>
    <row r="166" spans="1:4" ht="15.75">
      <c r="A166" s="236" t="s">
        <v>161</v>
      </c>
      <c r="B166" s="236"/>
      <c r="C166" s="236"/>
      <c r="D166" s="163">
        <v>1000000</v>
      </c>
    </row>
    <row r="167" spans="1:4" ht="15.75" customHeight="1">
      <c r="A167" s="235" t="s">
        <v>162</v>
      </c>
      <c r="B167" s="235"/>
      <c r="C167" s="235"/>
      <c r="D167" s="163">
        <v>29567668.303900003</v>
      </c>
    </row>
    <row r="168" spans="1:4" ht="39" customHeight="1">
      <c r="A168" s="235" t="s">
        <v>169</v>
      </c>
      <c r="B168" s="235"/>
      <c r="C168" s="235"/>
      <c r="D168" s="163">
        <v>194850</v>
      </c>
    </row>
    <row r="169" spans="1:4" ht="15.75">
      <c r="A169" s="235" t="s">
        <v>197</v>
      </c>
      <c r="B169" s="235"/>
      <c r="C169" s="235"/>
      <c r="D169" s="163">
        <v>60000</v>
      </c>
    </row>
    <row r="170" spans="1:4" ht="15.75">
      <c r="A170" s="265" t="s">
        <v>201</v>
      </c>
      <c r="B170" s="266"/>
      <c r="C170" s="267"/>
      <c r="D170" s="163">
        <v>1249317.79</v>
      </c>
    </row>
    <row r="171" ht="12" customHeight="1">
      <c r="D171" s="44"/>
    </row>
    <row r="172" spans="1:4" ht="15.75">
      <c r="A172" s="235" t="s">
        <v>163</v>
      </c>
      <c r="B172" s="235"/>
      <c r="C172" s="235"/>
      <c r="D172" s="136">
        <v>727974202.6157185</v>
      </c>
    </row>
    <row r="173" spans="1:4" ht="9" customHeight="1">
      <c r="A173" s="151"/>
      <c r="B173" s="152"/>
      <c r="C173" s="152"/>
      <c r="D173" s="153"/>
    </row>
    <row r="174" spans="1:4" ht="28.5" customHeight="1">
      <c r="A174" s="150" t="s">
        <v>76</v>
      </c>
      <c r="B174" s="259" t="s">
        <v>182</v>
      </c>
      <c r="C174" s="262"/>
      <c r="D174" s="262"/>
    </row>
    <row r="175" spans="1:4" ht="47.25" customHeight="1">
      <c r="A175" s="147" t="s">
        <v>77</v>
      </c>
      <c r="B175" s="259" t="s">
        <v>203</v>
      </c>
      <c r="C175" s="260"/>
      <c r="D175" s="260"/>
    </row>
    <row r="176" ht="26.25" customHeight="1"/>
    <row r="177" spans="2:4" ht="29.25" customHeight="1">
      <c r="B177" s="39"/>
      <c r="C177" s="160"/>
      <c r="D177" s="161"/>
    </row>
    <row r="178" spans="2:4" ht="12.75">
      <c r="B178" s="39"/>
      <c r="C178" s="160"/>
      <c r="D178" s="161"/>
    </row>
    <row r="179" spans="2:4" ht="12.75">
      <c r="B179" s="39"/>
      <c r="C179" s="160"/>
      <c r="D179" s="161"/>
    </row>
    <row r="180" spans="2:4" ht="12.75">
      <c r="B180" s="40"/>
      <c r="C180" s="160"/>
      <c r="D180" s="161"/>
    </row>
    <row r="181" spans="2:4" ht="12.75">
      <c r="B181" s="41"/>
      <c r="C181" s="162"/>
      <c r="D181" s="161"/>
    </row>
    <row r="182" spans="2:4" ht="12.75">
      <c r="B182" s="41"/>
      <c r="C182" s="162"/>
      <c r="D182" s="162"/>
    </row>
    <row r="183" spans="1:4" ht="12.75">
      <c r="A183" s="145"/>
      <c r="B183" s="145"/>
      <c r="C183" s="146"/>
      <c r="D183" s="146"/>
    </row>
    <row r="185" ht="12.75" customHeight="1"/>
  </sheetData>
  <sheetProtection/>
  <mergeCells count="60">
    <mergeCell ref="A33:C33"/>
    <mergeCell ref="A40:C40"/>
    <mergeCell ref="A172:C172"/>
    <mergeCell ref="A111:C111"/>
    <mergeCell ref="A70:C70"/>
    <mergeCell ref="A71:B71"/>
    <mergeCell ref="A170:C170"/>
    <mergeCell ref="A127:C127"/>
    <mergeCell ref="A159:C159"/>
    <mergeCell ref="A61:B61"/>
    <mergeCell ref="A100:B100"/>
    <mergeCell ref="A89:B89"/>
    <mergeCell ref="A166:C166"/>
    <mergeCell ref="A144:C144"/>
    <mergeCell ref="A36:C36"/>
    <mergeCell ref="A82:C82"/>
    <mergeCell ref="A102:B102"/>
    <mergeCell ref="A83:B83"/>
    <mergeCell ref="A155:C155"/>
    <mergeCell ref="A46:D46"/>
    <mergeCell ref="B175:D175"/>
    <mergeCell ref="A59:B59"/>
    <mergeCell ref="A95:B95"/>
    <mergeCell ref="A118:C118"/>
    <mergeCell ref="A167:C167"/>
    <mergeCell ref="A108:C108"/>
    <mergeCell ref="B109:C109"/>
    <mergeCell ref="A68:B68"/>
    <mergeCell ref="A88:B88"/>
    <mergeCell ref="B174:D174"/>
    <mergeCell ref="A73:B73"/>
    <mergeCell ref="A98:B98"/>
    <mergeCell ref="A3:D3"/>
    <mergeCell ref="A5:D5"/>
    <mergeCell ref="A6:D6"/>
    <mergeCell ref="A54:C54"/>
    <mergeCell ref="A44:D44"/>
    <mergeCell ref="A8:D8"/>
    <mergeCell ref="A15:B15"/>
    <mergeCell ref="A17:B17"/>
    <mergeCell ref="A39:C39"/>
    <mergeCell ref="A169:C169"/>
    <mergeCell ref="A9:C9"/>
    <mergeCell ref="A38:C38"/>
    <mergeCell ref="A10:B10"/>
    <mergeCell ref="A56:C56"/>
    <mergeCell ref="A55:C55"/>
    <mergeCell ref="A26:C26"/>
    <mergeCell ref="A78:B78"/>
    <mergeCell ref="A19:C19"/>
    <mergeCell ref="A42:C42"/>
    <mergeCell ref="A160:C160"/>
    <mergeCell ref="A57:B57"/>
    <mergeCell ref="A66:B66"/>
    <mergeCell ref="A168:C168"/>
    <mergeCell ref="A90:B90"/>
    <mergeCell ref="A79:B79"/>
    <mergeCell ref="A97:C97"/>
    <mergeCell ref="A157:C157"/>
    <mergeCell ref="A52:D52"/>
  </mergeCells>
  <printOptions horizontalCentered="1"/>
  <pageMargins left="0.11811023622047245" right="0.11811023622047245" top="0.11811023622047245" bottom="0.11811023622047245" header="0" footer="0"/>
  <pageSetup firstPageNumber="5" useFirstPageNumber="1" horizontalDpi="600" verticalDpi="600" orientation="portrait" paperSize="9" scale="87" r:id="rId1"/>
  <headerFooter alignWithMargins="0">
    <oddFooter>&amp;R&amp;P</oddFooter>
  </headerFooter>
  <rowBreaks count="3" manualBreakCount="3">
    <brk id="47" max="3" man="1"/>
    <brk id="107" max="255" man="1"/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PageLayoutView="0" workbookViewId="0" topLeftCell="B4">
      <pane xSplit="1" ySplit="1" topLeftCell="G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9" sqref="B9"/>
    </sheetView>
  </sheetViews>
  <sheetFormatPr defaultColWidth="9.140625" defaultRowHeight="12.75"/>
  <cols>
    <col min="1" max="1" width="5.7109375" style="24" hidden="1" customWidth="1"/>
    <col min="2" max="2" width="52.140625" style="4" customWidth="1"/>
    <col min="3" max="3" width="14.421875" style="33" bestFit="1" customWidth="1"/>
    <col min="4" max="4" width="12.7109375" style="4" bestFit="1" customWidth="1"/>
    <col min="5" max="5" width="12.7109375" style="6" bestFit="1" customWidth="1"/>
    <col min="6" max="7" width="13.7109375" style="4" bestFit="1" customWidth="1"/>
    <col min="8" max="8" width="13.8515625" style="4" bestFit="1" customWidth="1"/>
    <col min="9" max="9" width="12.8515625" style="1" bestFit="1" customWidth="1"/>
    <col min="10" max="10" width="13.28125" style="1" bestFit="1" customWidth="1"/>
    <col min="11" max="11" width="14.7109375" style="1" bestFit="1" customWidth="1"/>
    <col min="12" max="12" width="12.7109375" style="4" bestFit="1" customWidth="1"/>
    <col min="13" max="15" width="12.7109375" style="4" customWidth="1"/>
    <col min="16" max="16" width="14.7109375" style="4" customWidth="1"/>
    <col min="17" max="18" width="9.140625" style="4" customWidth="1"/>
    <col min="19" max="16384" width="9.140625" style="31" customWidth="1"/>
  </cols>
  <sheetData>
    <row r="1" spans="2:16" ht="20.25">
      <c r="B1" s="269" t="s">
        <v>30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3"/>
    </row>
    <row r="2" spans="2:16" ht="12.75">
      <c r="B2" s="268" t="s">
        <v>62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32"/>
    </row>
    <row r="3" ht="13.5" thickBot="1">
      <c r="P3" s="6"/>
    </row>
    <row r="4" spans="2:18" ht="51.75" thickBot="1">
      <c r="B4" s="52" t="s">
        <v>8</v>
      </c>
      <c r="C4" s="60" t="s">
        <v>69</v>
      </c>
      <c r="D4" s="57" t="s">
        <v>9</v>
      </c>
      <c r="E4" s="35" t="s">
        <v>10</v>
      </c>
      <c r="F4" s="35" t="s">
        <v>11</v>
      </c>
      <c r="G4" s="35" t="s">
        <v>12</v>
      </c>
      <c r="H4" s="35" t="s">
        <v>13</v>
      </c>
      <c r="I4" s="34" t="s">
        <v>20</v>
      </c>
      <c r="J4" s="61">
        <v>2013</v>
      </c>
      <c r="K4" s="63" t="s">
        <v>68</v>
      </c>
      <c r="L4" s="62">
        <v>2014</v>
      </c>
      <c r="M4" s="62">
        <v>2015</v>
      </c>
      <c r="N4" s="62">
        <v>2016</v>
      </c>
      <c r="O4" s="62">
        <v>2017</v>
      </c>
      <c r="P4" s="36"/>
      <c r="Q4" s="25"/>
      <c r="R4" s="25"/>
    </row>
    <row r="5" spans="2:18" ht="17.25" customHeight="1" thickBot="1">
      <c r="B5" s="123" t="s">
        <v>1</v>
      </c>
      <c r="C5" s="102"/>
      <c r="D5" s="219">
        <v>9850664</v>
      </c>
      <c r="E5" s="207">
        <v>9837500</v>
      </c>
      <c r="F5" s="207">
        <v>9750000</v>
      </c>
      <c r="G5" s="207">
        <v>9750000</v>
      </c>
      <c r="H5" s="207">
        <v>9934951</v>
      </c>
      <c r="I5" s="207">
        <v>7835887</v>
      </c>
      <c r="J5" s="208" t="e">
        <f>+#REF!</f>
        <v>#REF!</v>
      </c>
      <c r="K5" s="209"/>
      <c r="L5" s="210" t="s">
        <v>29</v>
      </c>
      <c r="M5" s="211" t="s">
        <v>29</v>
      </c>
      <c r="N5" s="211"/>
      <c r="O5" s="212"/>
      <c r="P5" s="37"/>
      <c r="Q5" s="25"/>
      <c r="R5" s="25"/>
    </row>
    <row r="6" spans="1:17" ht="25.5">
      <c r="A6" s="26" t="s">
        <v>56</v>
      </c>
      <c r="B6" s="53" t="s">
        <v>34</v>
      </c>
      <c r="C6" s="177">
        <v>3510724.5</v>
      </c>
      <c r="D6" s="213">
        <v>0</v>
      </c>
      <c r="E6" s="189">
        <v>0</v>
      </c>
      <c r="F6" s="189">
        <v>-2.546585164964199E-11</v>
      </c>
      <c r="G6" s="189">
        <v>510720.02</v>
      </c>
      <c r="H6" s="189">
        <v>470074.5</v>
      </c>
      <c r="I6" s="189"/>
      <c r="J6" s="109"/>
      <c r="K6" s="215">
        <f aca="true" t="shared" si="0" ref="K6:K11">SUM(D6:J6)</f>
        <v>980794.52</v>
      </c>
      <c r="L6" s="213"/>
      <c r="M6" s="189"/>
      <c r="N6" s="189"/>
      <c r="O6" s="109"/>
      <c r="P6" s="1"/>
      <c r="Q6" s="1"/>
    </row>
    <row r="7" spans="1:17" ht="25.5">
      <c r="A7" s="24">
        <v>27</v>
      </c>
      <c r="B7" s="54" t="s">
        <v>35</v>
      </c>
      <c r="C7" s="177">
        <v>23720911</v>
      </c>
      <c r="D7" s="148"/>
      <c r="E7" s="43"/>
      <c r="F7" s="43"/>
      <c r="G7" s="43">
        <v>0</v>
      </c>
      <c r="H7" s="43">
        <v>0</v>
      </c>
      <c r="I7" s="43">
        <v>12702230</v>
      </c>
      <c r="J7" s="90"/>
      <c r="K7" s="216">
        <f t="shared" si="0"/>
        <v>12702230</v>
      </c>
      <c r="L7" s="148"/>
      <c r="M7" s="43"/>
      <c r="N7" s="43"/>
      <c r="O7" s="90"/>
      <c r="P7" s="1"/>
      <c r="Q7" s="1"/>
    </row>
    <row r="8" spans="1:17" ht="12.75">
      <c r="A8" s="24">
        <v>28</v>
      </c>
      <c r="B8" s="54" t="s">
        <v>36</v>
      </c>
      <c r="C8" s="177">
        <v>552500</v>
      </c>
      <c r="D8" s="148"/>
      <c r="E8" s="43"/>
      <c r="F8" s="43"/>
      <c r="G8" s="43"/>
      <c r="H8" s="43">
        <v>313350</v>
      </c>
      <c r="I8" s="43">
        <v>106650</v>
      </c>
      <c r="J8" s="90">
        <v>71100</v>
      </c>
      <c r="K8" s="216">
        <f t="shared" si="0"/>
        <v>491100</v>
      </c>
      <c r="L8" s="148"/>
      <c r="M8" s="43"/>
      <c r="N8" s="43"/>
      <c r="O8" s="90"/>
      <c r="P8" s="1"/>
      <c r="Q8" s="1"/>
    </row>
    <row r="9" spans="1:17" ht="38.25">
      <c r="A9" s="24">
        <v>32</v>
      </c>
      <c r="B9" s="54" t="s">
        <v>37</v>
      </c>
      <c r="C9" s="177">
        <v>5212585.38</v>
      </c>
      <c r="D9" s="148"/>
      <c r="E9" s="43"/>
      <c r="F9" s="43"/>
      <c r="G9" s="43">
        <v>0</v>
      </c>
      <c r="H9" s="43">
        <v>27868</v>
      </c>
      <c r="I9" s="43">
        <v>876945.38</v>
      </c>
      <c r="J9" s="90"/>
      <c r="K9" s="216">
        <f t="shared" si="0"/>
        <v>904813.38</v>
      </c>
      <c r="L9" s="148"/>
      <c r="M9" s="43"/>
      <c r="N9" s="43"/>
      <c r="O9" s="90"/>
      <c r="P9" s="1"/>
      <c r="Q9" s="1"/>
    </row>
    <row r="10" spans="1:17" ht="25.5">
      <c r="A10" s="26" t="s">
        <v>57</v>
      </c>
      <c r="B10" s="65" t="s">
        <v>31</v>
      </c>
      <c r="C10" s="177">
        <v>1728086.5</v>
      </c>
      <c r="D10" s="148"/>
      <c r="E10" s="43"/>
      <c r="F10" s="43"/>
      <c r="G10" s="43"/>
      <c r="H10" s="43">
        <v>1163555</v>
      </c>
      <c r="I10" s="43">
        <v>205196</v>
      </c>
      <c r="J10" s="90">
        <v>204696</v>
      </c>
      <c r="K10" s="85">
        <f t="shared" si="0"/>
        <v>1573447</v>
      </c>
      <c r="L10" s="206"/>
      <c r="M10" s="75"/>
      <c r="N10" s="75"/>
      <c r="O10" s="92"/>
      <c r="P10" s="1"/>
      <c r="Q10" s="1"/>
    </row>
    <row r="11" spans="1:17" ht="39" thickBot="1">
      <c r="A11" s="26"/>
      <c r="B11" s="205" t="s">
        <v>173</v>
      </c>
      <c r="C11" s="214">
        <v>13951400</v>
      </c>
      <c r="D11" s="167"/>
      <c r="E11" s="80"/>
      <c r="F11" s="80"/>
      <c r="G11" s="80"/>
      <c r="H11" s="80"/>
      <c r="I11" s="80"/>
      <c r="J11" s="94" t="e">
        <f>+#REF!</f>
        <v>#REF!</v>
      </c>
      <c r="K11" s="217" t="e">
        <f t="shared" si="0"/>
        <v>#REF!</v>
      </c>
      <c r="L11" s="167" t="e">
        <f>+#REF!</f>
        <v>#REF!</v>
      </c>
      <c r="M11" s="79" t="e">
        <f>+#REF!</f>
        <v>#REF!</v>
      </c>
      <c r="N11" s="79" t="e">
        <f>+#REF!</f>
        <v>#REF!</v>
      </c>
      <c r="O11" s="218" t="e">
        <f>+#REF!</f>
        <v>#REF!</v>
      </c>
      <c r="P11" s="1"/>
      <c r="Q11" s="1"/>
    </row>
    <row r="12" spans="1:17" ht="13.5" thickBot="1">
      <c r="A12" s="26"/>
      <c r="B12" s="68"/>
      <c r="C12" s="77">
        <f>SUM(C6:C11)</f>
        <v>48676207.379999995</v>
      </c>
      <c r="D12" s="143"/>
      <c r="E12" s="143"/>
      <c r="F12" s="143"/>
      <c r="G12" s="143"/>
      <c r="H12" s="76"/>
      <c r="I12" s="143"/>
      <c r="J12" s="143"/>
      <c r="K12" s="77" t="e">
        <f>SUM(K6:K11)</f>
        <v>#REF!</v>
      </c>
      <c r="L12" s="143"/>
      <c r="M12" s="143"/>
      <c r="N12" s="143"/>
      <c r="O12" s="175"/>
      <c r="P12" s="1"/>
      <c r="Q12" s="1"/>
    </row>
    <row r="13" spans="2:17" ht="18" customHeight="1" thickBot="1">
      <c r="B13" s="124" t="s">
        <v>2</v>
      </c>
      <c r="C13" s="101"/>
      <c r="D13" s="179">
        <v>9850664</v>
      </c>
      <c r="E13" s="180">
        <v>9837500</v>
      </c>
      <c r="F13" s="180">
        <v>9750000</v>
      </c>
      <c r="G13" s="180">
        <v>9750000</v>
      </c>
      <c r="H13" s="180">
        <v>9934951</v>
      </c>
      <c r="I13" s="181">
        <v>7835887</v>
      </c>
      <c r="J13" s="181" t="e">
        <f>+#REF!</f>
        <v>#REF!</v>
      </c>
      <c r="K13" s="182"/>
      <c r="L13" s="221" t="s">
        <v>29</v>
      </c>
      <c r="M13" s="87" t="s">
        <v>29</v>
      </c>
      <c r="N13" s="87" t="s">
        <v>29</v>
      </c>
      <c r="O13" s="222" t="s">
        <v>29</v>
      </c>
      <c r="P13" s="1"/>
      <c r="Q13" s="1"/>
    </row>
    <row r="14" spans="1:17" ht="25.5">
      <c r="A14" s="26" t="s">
        <v>58</v>
      </c>
      <c r="B14" s="53" t="s">
        <v>34</v>
      </c>
      <c r="C14" s="177">
        <v>4500424.5</v>
      </c>
      <c r="D14" s="186">
        <v>0</v>
      </c>
      <c r="E14" s="187">
        <v>0</v>
      </c>
      <c r="F14" s="188">
        <v>0</v>
      </c>
      <c r="G14" s="187">
        <v>522463.7</v>
      </c>
      <c r="H14" s="187">
        <v>512624.5</v>
      </c>
      <c r="I14" s="189"/>
      <c r="J14" s="109"/>
      <c r="K14" s="105">
        <f>SUM(D14:J14)</f>
        <v>1035088.2</v>
      </c>
      <c r="L14" s="58"/>
      <c r="M14" s="42"/>
      <c r="N14" s="58"/>
      <c r="O14" s="58"/>
      <c r="P14" s="1"/>
      <c r="Q14" s="1"/>
    </row>
    <row r="15" spans="1:17" ht="25.5" customHeight="1">
      <c r="A15" s="24">
        <v>24</v>
      </c>
      <c r="B15" s="54" t="s">
        <v>75</v>
      </c>
      <c r="C15" s="177">
        <v>17000000</v>
      </c>
      <c r="D15" s="110"/>
      <c r="E15" s="43"/>
      <c r="F15" s="171">
        <v>6840000</v>
      </c>
      <c r="G15" s="184">
        <v>8390000</v>
      </c>
      <c r="H15" s="184">
        <v>1770000</v>
      </c>
      <c r="I15" s="43"/>
      <c r="J15" s="90"/>
      <c r="K15" s="85">
        <f>SUM(D15:J15)</f>
        <v>17000000</v>
      </c>
      <c r="L15" s="59"/>
      <c r="M15" s="43"/>
      <c r="N15" s="59"/>
      <c r="O15" s="59"/>
      <c r="P15" s="1"/>
      <c r="Q15" s="1"/>
    </row>
    <row r="16" spans="1:17" ht="12.75">
      <c r="A16" s="24">
        <v>29</v>
      </c>
      <c r="B16" s="54" t="s">
        <v>38</v>
      </c>
      <c r="C16" s="177">
        <v>4496136.33</v>
      </c>
      <c r="D16" s="110"/>
      <c r="E16" s="43"/>
      <c r="F16" s="59"/>
      <c r="G16" s="184">
        <v>0</v>
      </c>
      <c r="H16" s="184">
        <v>3517884.42</v>
      </c>
      <c r="I16" s="184">
        <v>531506.13</v>
      </c>
      <c r="J16" s="90"/>
      <c r="K16" s="85">
        <f aca="true" t="shared" si="1" ref="K16:K57">SUM(D16:J16)</f>
        <v>4049390.55</v>
      </c>
      <c r="L16" s="59"/>
      <c r="M16" s="43"/>
      <c r="N16" s="59"/>
      <c r="O16" s="59"/>
      <c r="P16" s="1"/>
      <c r="Q16" s="1"/>
    </row>
    <row r="17" spans="1:17" ht="25.5">
      <c r="A17" s="24">
        <v>33</v>
      </c>
      <c r="B17" s="54" t="s">
        <v>39</v>
      </c>
      <c r="C17" s="177">
        <v>2960881.12</v>
      </c>
      <c r="D17" s="110"/>
      <c r="E17" s="43"/>
      <c r="F17" s="59"/>
      <c r="G17" s="184">
        <v>0</v>
      </c>
      <c r="H17" s="184">
        <v>2567956.7199999997</v>
      </c>
      <c r="I17" s="43"/>
      <c r="J17" s="90"/>
      <c r="K17" s="85">
        <f t="shared" si="1"/>
        <v>2567956.7199999997</v>
      </c>
      <c r="L17" s="59"/>
      <c r="M17" s="43"/>
      <c r="N17" s="59"/>
      <c r="O17" s="59"/>
      <c r="P17" s="44"/>
      <c r="Q17" s="1"/>
    </row>
    <row r="18" spans="1:17" ht="25.5">
      <c r="A18" s="24">
        <v>34</v>
      </c>
      <c r="B18" s="54" t="s">
        <v>40</v>
      </c>
      <c r="C18" s="177">
        <v>2849063.41</v>
      </c>
      <c r="D18" s="110"/>
      <c r="E18" s="43"/>
      <c r="F18" s="59"/>
      <c r="G18" s="184">
        <v>0</v>
      </c>
      <c r="H18" s="184">
        <v>2481839.79</v>
      </c>
      <c r="I18" s="43"/>
      <c r="J18" s="90"/>
      <c r="K18" s="85">
        <f t="shared" si="1"/>
        <v>2481839.79</v>
      </c>
      <c r="L18" s="59"/>
      <c r="M18" s="43"/>
      <c r="N18" s="59"/>
      <c r="O18" s="59"/>
      <c r="P18" s="1"/>
      <c r="Q18" s="1"/>
    </row>
    <row r="19" spans="1:17" ht="25.5">
      <c r="A19" s="24">
        <v>35</v>
      </c>
      <c r="B19" s="56" t="s">
        <v>65</v>
      </c>
      <c r="C19" s="177">
        <v>6502361.89</v>
      </c>
      <c r="D19" s="110"/>
      <c r="E19" s="43"/>
      <c r="F19" s="59"/>
      <c r="G19" s="43"/>
      <c r="H19" s="184">
        <v>996753.5470000001</v>
      </c>
      <c r="I19" s="184">
        <v>3146061.9102857136</v>
      </c>
      <c r="J19" s="190">
        <v>2359546.4327142853</v>
      </c>
      <c r="K19" s="85">
        <f t="shared" si="1"/>
        <v>6502361.889999999</v>
      </c>
      <c r="L19" s="59"/>
      <c r="M19" s="43"/>
      <c r="N19" s="59"/>
      <c r="O19" s="59"/>
      <c r="P19" s="1"/>
      <c r="Q19" s="1"/>
    </row>
    <row r="20" spans="1:17" ht="25.5">
      <c r="A20" s="26" t="s">
        <v>59</v>
      </c>
      <c r="B20" s="56" t="s">
        <v>31</v>
      </c>
      <c r="C20" s="177">
        <v>1648086.5</v>
      </c>
      <c r="D20" s="110"/>
      <c r="E20" s="43"/>
      <c r="F20" s="59"/>
      <c r="G20" s="43"/>
      <c r="H20" s="184">
        <v>1046529</v>
      </c>
      <c r="I20" s="184">
        <v>188029</v>
      </c>
      <c r="J20" s="190">
        <v>188528</v>
      </c>
      <c r="K20" s="85">
        <f t="shared" si="1"/>
        <v>1423086</v>
      </c>
      <c r="L20" s="59"/>
      <c r="M20" s="43"/>
      <c r="N20" s="59"/>
      <c r="O20" s="59"/>
      <c r="P20" s="1"/>
      <c r="Q20" s="1"/>
    </row>
    <row r="21" spans="1:17" ht="64.5" thickBot="1">
      <c r="A21" s="26"/>
      <c r="B21" s="176" t="s">
        <v>165</v>
      </c>
      <c r="C21" s="178">
        <f>1601765.56+4117942.87</f>
        <v>5719708.43</v>
      </c>
      <c r="D21" s="129"/>
      <c r="E21" s="80"/>
      <c r="F21" s="79"/>
      <c r="G21" s="80"/>
      <c r="H21" s="80"/>
      <c r="I21" s="80"/>
      <c r="J21" s="94">
        <v>450286.63</v>
      </c>
      <c r="K21" s="86">
        <f t="shared" si="1"/>
        <v>450286.63</v>
      </c>
      <c r="L21" s="59">
        <v>4076023.48</v>
      </c>
      <c r="M21" s="43">
        <v>1193398.319</v>
      </c>
      <c r="N21" s="59"/>
      <c r="O21" s="59"/>
      <c r="P21" s="1"/>
      <c r="Q21" s="1"/>
    </row>
    <row r="22" spans="1:17" ht="13.5" thickBot="1">
      <c r="A22" s="26"/>
      <c r="B22" s="68"/>
      <c r="C22" s="77">
        <f>SUM(C14:C21)</f>
        <v>45676662.18</v>
      </c>
      <c r="D22" s="143"/>
      <c r="E22" s="143"/>
      <c r="F22" s="143"/>
      <c r="G22" s="143"/>
      <c r="H22" s="143"/>
      <c r="I22" s="143"/>
      <c r="J22" s="143"/>
      <c r="K22" s="183">
        <f>SUM(K14:K21)</f>
        <v>35510009.78</v>
      </c>
      <c r="L22" s="30"/>
      <c r="M22" s="30"/>
      <c r="N22" s="91"/>
      <c r="O22" s="30"/>
      <c r="P22" s="1"/>
      <c r="Q22" s="1"/>
    </row>
    <row r="23" spans="2:18" ht="17.25" customHeight="1" thickBot="1">
      <c r="B23" s="123" t="s">
        <v>3</v>
      </c>
      <c r="C23" s="102"/>
      <c r="D23" s="70">
        <v>57350664</v>
      </c>
      <c r="E23" s="71">
        <v>47837500</v>
      </c>
      <c r="F23" s="71">
        <v>47750000</v>
      </c>
      <c r="G23" s="71">
        <v>47750000</v>
      </c>
      <c r="H23" s="71">
        <v>47934951</v>
      </c>
      <c r="I23" s="82">
        <v>39436955</v>
      </c>
      <c r="J23" s="72" t="e">
        <f>+#REF!</f>
        <v>#REF!</v>
      </c>
      <c r="K23" s="223"/>
      <c r="L23" s="203" t="s">
        <v>29</v>
      </c>
      <c r="M23" s="202" t="s">
        <v>29</v>
      </c>
      <c r="N23" s="202"/>
      <c r="O23" s="204"/>
      <c r="P23" s="1"/>
      <c r="Q23" s="1"/>
      <c r="R23" s="25"/>
    </row>
    <row r="24" spans="1:18" ht="38.25">
      <c r="A24" s="24">
        <v>1</v>
      </c>
      <c r="B24" s="53" t="s">
        <v>41</v>
      </c>
      <c r="C24" s="64">
        <v>7500000</v>
      </c>
      <c r="D24" s="64">
        <v>1803364</v>
      </c>
      <c r="E24" s="64">
        <v>0</v>
      </c>
      <c r="F24" s="49"/>
      <c r="G24" s="49"/>
      <c r="H24" s="49"/>
      <c r="I24" s="49"/>
      <c r="J24" s="83"/>
      <c r="K24" s="127">
        <f t="shared" si="1"/>
        <v>1803364</v>
      </c>
      <c r="L24" s="225"/>
      <c r="M24" s="50"/>
      <c r="N24" s="50"/>
      <c r="O24" s="96"/>
      <c r="P24" s="1"/>
      <c r="Q24" s="1"/>
      <c r="R24" s="25"/>
    </row>
    <row r="25" spans="1:17" ht="12.75">
      <c r="A25" s="24">
        <v>2</v>
      </c>
      <c r="B25" s="54" t="s">
        <v>14</v>
      </c>
      <c r="C25" s="64">
        <v>7500000</v>
      </c>
      <c r="D25" s="64">
        <v>607103</v>
      </c>
      <c r="E25" s="64">
        <v>1321728</v>
      </c>
      <c r="F25" s="43"/>
      <c r="G25" s="43"/>
      <c r="H25" s="43"/>
      <c r="I25" s="43"/>
      <c r="J25" s="73"/>
      <c r="K25" s="127">
        <f t="shared" si="1"/>
        <v>1928831</v>
      </c>
      <c r="L25" s="148"/>
      <c r="M25" s="43"/>
      <c r="N25" s="43"/>
      <c r="O25" s="90"/>
      <c r="P25" s="1"/>
      <c r="Q25" s="1"/>
    </row>
    <row r="26" spans="1:17" ht="25.5">
      <c r="A26" s="24">
        <v>3</v>
      </c>
      <c r="B26" s="54" t="s">
        <v>42</v>
      </c>
      <c r="C26" s="64">
        <v>12631000</v>
      </c>
      <c r="D26" s="64">
        <v>0</v>
      </c>
      <c r="E26" s="64">
        <v>0</v>
      </c>
      <c r="F26" s="64">
        <v>32275</v>
      </c>
      <c r="G26" s="43"/>
      <c r="H26" s="43"/>
      <c r="I26" s="43"/>
      <c r="J26" s="73"/>
      <c r="K26" s="127">
        <f t="shared" si="1"/>
        <v>32275</v>
      </c>
      <c r="L26" s="148"/>
      <c r="M26" s="43"/>
      <c r="N26" s="43"/>
      <c r="O26" s="90"/>
      <c r="P26" s="1"/>
      <c r="Q26" s="1"/>
    </row>
    <row r="27" spans="1:17" ht="12.75">
      <c r="A27" s="24">
        <v>4</v>
      </c>
      <c r="B27" s="54" t="s">
        <v>15</v>
      </c>
      <c r="C27" s="64">
        <v>4250000</v>
      </c>
      <c r="D27" s="64">
        <v>0</v>
      </c>
      <c r="E27" s="64">
        <v>457364</v>
      </c>
      <c r="F27" s="43"/>
      <c r="G27" s="43"/>
      <c r="H27" s="43"/>
      <c r="I27" s="43"/>
      <c r="J27" s="73"/>
      <c r="K27" s="127">
        <f t="shared" si="1"/>
        <v>457364</v>
      </c>
      <c r="L27" s="148"/>
      <c r="M27" s="43"/>
      <c r="N27" s="43"/>
      <c r="O27" s="90"/>
      <c r="P27" s="1"/>
      <c r="Q27" s="1"/>
    </row>
    <row r="28" spans="1:17" ht="25.5">
      <c r="A28" s="24">
        <v>5</v>
      </c>
      <c r="B28" s="54" t="s">
        <v>16</v>
      </c>
      <c r="C28" s="64">
        <v>4080000</v>
      </c>
      <c r="D28" s="64">
        <v>2172950</v>
      </c>
      <c r="E28" s="64">
        <v>1859750</v>
      </c>
      <c r="F28" s="43"/>
      <c r="G28" s="43"/>
      <c r="H28" s="43"/>
      <c r="I28" s="43"/>
      <c r="J28" s="73"/>
      <c r="K28" s="127">
        <f t="shared" si="1"/>
        <v>4032700</v>
      </c>
      <c r="L28" s="148"/>
      <c r="M28" s="43"/>
      <c r="N28" s="43"/>
      <c r="O28" s="90"/>
      <c r="P28" s="1"/>
      <c r="Q28" s="1"/>
    </row>
    <row r="29" spans="1:18" ht="12.75">
      <c r="A29" s="28">
        <v>6</v>
      </c>
      <c r="B29" s="54" t="s">
        <v>17</v>
      </c>
      <c r="C29" s="64">
        <v>14441758</v>
      </c>
      <c r="D29" s="64">
        <v>0</v>
      </c>
      <c r="E29" s="64">
        <v>1672270</v>
      </c>
      <c r="F29" s="64">
        <v>471758</v>
      </c>
      <c r="G29" s="43"/>
      <c r="H29" s="43"/>
      <c r="I29" s="43"/>
      <c r="J29" s="73"/>
      <c r="K29" s="127">
        <f t="shared" si="1"/>
        <v>2144028</v>
      </c>
      <c r="L29" s="148"/>
      <c r="M29" s="43"/>
      <c r="N29" s="43"/>
      <c r="O29" s="90"/>
      <c r="P29" s="1"/>
      <c r="Q29" s="1"/>
      <c r="R29" s="6"/>
    </row>
    <row r="30" spans="1:18" ht="25.5">
      <c r="A30" s="28"/>
      <c r="B30" s="54" t="s">
        <v>34</v>
      </c>
      <c r="C30" s="64">
        <v>3240924.5</v>
      </c>
      <c r="D30" s="64">
        <v>0</v>
      </c>
      <c r="E30" s="64">
        <v>0</v>
      </c>
      <c r="F30" s="64">
        <v>1888.6999999999825</v>
      </c>
      <c r="G30" s="64">
        <v>520525</v>
      </c>
      <c r="H30" s="64">
        <v>438574.5</v>
      </c>
      <c r="I30" s="43"/>
      <c r="J30" s="73"/>
      <c r="K30" s="127">
        <f t="shared" si="1"/>
        <v>960988.2</v>
      </c>
      <c r="L30" s="148"/>
      <c r="M30" s="43"/>
      <c r="N30" s="43"/>
      <c r="O30" s="90"/>
      <c r="P30" s="1"/>
      <c r="Q30" s="1"/>
      <c r="R30" s="6"/>
    </row>
    <row r="31" spans="1:17" ht="38.25">
      <c r="A31" s="24">
        <v>17</v>
      </c>
      <c r="B31" s="54" t="s">
        <v>43</v>
      </c>
      <c r="C31" s="64">
        <v>28516221</v>
      </c>
      <c r="D31" s="59"/>
      <c r="E31" s="64">
        <v>2605676</v>
      </c>
      <c r="F31" s="64">
        <v>8443393</v>
      </c>
      <c r="G31" s="64">
        <v>5370576</v>
      </c>
      <c r="H31" s="64">
        <v>4073863</v>
      </c>
      <c r="I31" s="64">
        <v>1046827</v>
      </c>
      <c r="J31" s="73"/>
      <c r="K31" s="127">
        <f t="shared" si="1"/>
        <v>21540335</v>
      </c>
      <c r="L31" s="148"/>
      <c r="M31" s="43"/>
      <c r="N31" s="43"/>
      <c r="O31" s="90"/>
      <c r="P31" s="1"/>
      <c r="Q31" s="1"/>
    </row>
    <row r="32" spans="1:18" ht="51">
      <c r="A32" s="28">
        <v>18</v>
      </c>
      <c r="B32" s="54" t="s">
        <v>44</v>
      </c>
      <c r="C32" s="64">
        <v>4902000</v>
      </c>
      <c r="D32" s="59"/>
      <c r="E32" s="64">
        <v>0</v>
      </c>
      <c r="F32" s="64">
        <v>2361680</v>
      </c>
      <c r="G32" s="43"/>
      <c r="H32" s="43"/>
      <c r="I32" s="43"/>
      <c r="J32" s="73"/>
      <c r="K32" s="127">
        <f t="shared" si="1"/>
        <v>2361680</v>
      </c>
      <c r="L32" s="148"/>
      <c r="M32" s="43"/>
      <c r="N32" s="43"/>
      <c r="O32" s="90"/>
      <c r="P32" s="1"/>
      <c r="Q32" s="1"/>
      <c r="R32" s="6"/>
    </row>
    <row r="33" spans="1:17" ht="38.25">
      <c r="A33" s="24">
        <v>19</v>
      </c>
      <c r="B33" s="54" t="s">
        <v>45</v>
      </c>
      <c r="C33" s="64">
        <v>992300</v>
      </c>
      <c r="D33" s="59"/>
      <c r="E33" s="64">
        <v>0</v>
      </c>
      <c r="F33" s="64">
        <v>100160</v>
      </c>
      <c r="G33" s="43"/>
      <c r="H33" s="43"/>
      <c r="I33" s="43"/>
      <c r="J33" s="73"/>
      <c r="K33" s="127">
        <f t="shared" si="1"/>
        <v>100160</v>
      </c>
      <c r="L33" s="148"/>
      <c r="M33" s="43"/>
      <c r="N33" s="43"/>
      <c r="O33" s="90"/>
      <c r="P33" s="1"/>
      <c r="Q33" s="1"/>
    </row>
    <row r="34" spans="1:17" ht="38.25">
      <c r="A34" s="24">
        <v>20</v>
      </c>
      <c r="B34" s="54" t="s">
        <v>46</v>
      </c>
      <c r="C34" s="64">
        <v>4517000</v>
      </c>
      <c r="D34" s="59"/>
      <c r="E34" s="64">
        <v>0</v>
      </c>
      <c r="F34" s="64">
        <v>446648</v>
      </c>
      <c r="G34" s="43"/>
      <c r="H34" s="43"/>
      <c r="I34" s="43"/>
      <c r="J34" s="73"/>
      <c r="K34" s="127">
        <f t="shared" si="1"/>
        <v>446648</v>
      </c>
      <c r="L34" s="148"/>
      <c r="M34" s="43"/>
      <c r="N34" s="43"/>
      <c r="O34" s="90"/>
      <c r="P34" s="1"/>
      <c r="Q34" s="1"/>
    </row>
    <row r="35" spans="1:17" ht="51">
      <c r="A35" s="24">
        <v>21</v>
      </c>
      <c r="B35" s="54" t="s">
        <v>72</v>
      </c>
      <c r="C35" s="64">
        <v>4008000</v>
      </c>
      <c r="D35" s="59"/>
      <c r="E35" s="64">
        <v>0</v>
      </c>
      <c r="F35" s="64">
        <v>358906</v>
      </c>
      <c r="G35" s="43"/>
      <c r="H35" s="43"/>
      <c r="I35" s="43"/>
      <c r="J35" s="73"/>
      <c r="K35" s="127">
        <f t="shared" si="1"/>
        <v>358906</v>
      </c>
      <c r="L35" s="148"/>
      <c r="M35" s="43"/>
      <c r="N35" s="43"/>
      <c r="O35" s="90"/>
      <c r="P35" s="1"/>
      <c r="Q35" s="1"/>
    </row>
    <row r="36" spans="1:17" ht="38.25">
      <c r="A36" s="24">
        <v>22</v>
      </c>
      <c r="B36" s="54" t="s">
        <v>47</v>
      </c>
      <c r="C36" s="64">
        <v>3092750</v>
      </c>
      <c r="D36" s="59"/>
      <c r="E36" s="64">
        <v>0</v>
      </c>
      <c r="F36" s="64">
        <v>4829</v>
      </c>
      <c r="G36" s="43"/>
      <c r="H36" s="43"/>
      <c r="I36" s="43"/>
      <c r="J36" s="73"/>
      <c r="K36" s="127">
        <f t="shared" si="1"/>
        <v>4829</v>
      </c>
      <c r="L36" s="148"/>
      <c r="M36" s="43"/>
      <c r="N36" s="43"/>
      <c r="O36" s="90"/>
      <c r="P36" s="1"/>
      <c r="Q36" s="1"/>
    </row>
    <row r="37" spans="1:17" ht="38.25">
      <c r="A37" s="24">
        <v>23</v>
      </c>
      <c r="B37" s="54" t="s">
        <v>48</v>
      </c>
      <c r="C37" s="64">
        <v>5835321</v>
      </c>
      <c r="D37" s="59"/>
      <c r="E37" s="64">
        <v>5835321</v>
      </c>
      <c r="F37" s="43"/>
      <c r="G37" s="43"/>
      <c r="H37" s="43"/>
      <c r="I37" s="43"/>
      <c r="J37" s="73"/>
      <c r="K37" s="127">
        <f t="shared" si="1"/>
        <v>5835321</v>
      </c>
      <c r="L37" s="148"/>
      <c r="M37" s="43"/>
      <c r="N37" s="43"/>
      <c r="O37" s="90"/>
      <c r="P37" s="1"/>
      <c r="Q37" s="1"/>
    </row>
    <row r="38" spans="1:17" ht="25.5">
      <c r="A38" s="24">
        <v>25</v>
      </c>
      <c r="B38" s="54" t="s">
        <v>49</v>
      </c>
      <c r="C38" s="64">
        <v>5000000</v>
      </c>
      <c r="D38" s="59"/>
      <c r="E38" s="43"/>
      <c r="F38" s="43"/>
      <c r="G38" s="64">
        <v>0</v>
      </c>
      <c r="H38" s="64">
        <v>910803</v>
      </c>
      <c r="I38" s="64">
        <v>1294759</v>
      </c>
      <c r="J38" s="64">
        <v>1159844</v>
      </c>
      <c r="K38" s="127">
        <f t="shared" si="1"/>
        <v>3365406</v>
      </c>
      <c r="L38" s="168">
        <v>820856</v>
      </c>
      <c r="M38" s="184">
        <v>313738</v>
      </c>
      <c r="N38" s="184"/>
      <c r="O38" s="190"/>
      <c r="P38" s="1"/>
      <c r="Q38" s="1"/>
    </row>
    <row r="39" spans="1:17" ht="25.5">
      <c r="A39" s="24">
        <v>30</v>
      </c>
      <c r="B39" s="54" t="s">
        <v>22</v>
      </c>
      <c r="C39" s="64">
        <v>75309383</v>
      </c>
      <c r="D39" s="59"/>
      <c r="E39" s="43"/>
      <c r="F39" s="43"/>
      <c r="G39" s="64">
        <v>0</v>
      </c>
      <c r="H39" s="64">
        <v>165600</v>
      </c>
      <c r="I39" s="64">
        <v>34413461</v>
      </c>
      <c r="J39" s="64">
        <v>7885088</v>
      </c>
      <c r="K39" s="127">
        <f t="shared" si="1"/>
        <v>42464149</v>
      </c>
      <c r="L39" s="148"/>
      <c r="M39" s="43"/>
      <c r="N39" s="43"/>
      <c r="O39" s="90"/>
      <c r="P39" s="1"/>
      <c r="Q39" s="1"/>
    </row>
    <row r="40" spans="1:18" ht="38.25">
      <c r="A40" s="29" t="s">
        <v>32</v>
      </c>
      <c r="B40" s="54" t="s">
        <v>50</v>
      </c>
      <c r="C40" s="64">
        <v>100000000</v>
      </c>
      <c r="D40" s="59"/>
      <c r="E40" s="43"/>
      <c r="F40" s="43"/>
      <c r="G40" s="43"/>
      <c r="H40" s="64">
        <v>0</v>
      </c>
      <c r="I40" s="64">
        <v>9000380.8</v>
      </c>
      <c r="J40" s="73"/>
      <c r="K40" s="127">
        <f t="shared" si="1"/>
        <v>9000380.8</v>
      </c>
      <c r="L40" s="148"/>
      <c r="M40" s="43"/>
      <c r="N40" s="43"/>
      <c r="O40" s="90"/>
      <c r="P40" s="1"/>
      <c r="Q40" s="1"/>
      <c r="R40" s="6"/>
    </row>
    <row r="41" spans="1:18" ht="25.5">
      <c r="A41" s="29"/>
      <c r="B41" s="27" t="s">
        <v>79</v>
      </c>
      <c r="C41" s="64">
        <v>20719573</v>
      </c>
      <c r="D41" s="74"/>
      <c r="E41" s="75"/>
      <c r="F41" s="75"/>
      <c r="G41" s="75"/>
      <c r="H41" s="64">
        <v>2060557</v>
      </c>
      <c r="I41" s="64">
        <v>-2060557</v>
      </c>
      <c r="J41" s="64">
        <v>0</v>
      </c>
      <c r="K41" s="127">
        <f t="shared" si="1"/>
        <v>0</v>
      </c>
      <c r="L41" s="148"/>
      <c r="M41" s="43"/>
      <c r="N41" s="43"/>
      <c r="O41" s="90"/>
      <c r="P41" s="1"/>
      <c r="Q41" s="1"/>
      <c r="R41" s="6"/>
    </row>
    <row r="42" spans="1:18" ht="25.5">
      <c r="A42" s="26" t="s">
        <v>60</v>
      </c>
      <c r="B42" s="56" t="s">
        <v>31</v>
      </c>
      <c r="C42" s="64">
        <v>2113356</v>
      </c>
      <c r="D42" s="74"/>
      <c r="E42" s="75"/>
      <c r="F42" s="75"/>
      <c r="G42" s="75"/>
      <c r="H42" s="64">
        <v>1290952</v>
      </c>
      <c r="I42" s="64">
        <v>268452</v>
      </c>
      <c r="J42" s="64">
        <v>548952</v>
      </c>
      <c r="K42" s="127">
        <f t="shared" si="1"/>
        <v>2108356</v>
      </c>
      <c r="L42" s="148"/>
      <c r="M42" s="43"/>
      <c r="N42" s="43"/>
      <c r="O42" s="90"/>
      <c r="P42" s="1"/>
      <c r="Q42" s="1"/>
      <c r="R42" s="6"/>
    </row>
    <row r="43" spans="1:18" ht="25.5">
      <c r="A43" s="26"/>
      <c r="B43" s="130" t="s">
        <v>67</v>
      </c>
      <c r="C43" s="64">
        <v>41212084</v>
      </c>
      <c r="D43" s="74"/>
      <c r="E43" s="75"/>
      <c r="F43" s="75"/>
      <c r="G43" s="75"/>
      <c r="H43" s="75"/>
      <c r="I43" s="64">
        <v>5919669</v>
      </c>
      <c r="J43" s="64">
        <v>2679045</v>
      </c>
      <c r="K43" s="128">
        <f t="shared" si="1"/>
        <v>8598714</v>
      </c>
      <c r="L43" s="168">
        <v>20104252</v>
      </c>
      <c r="M43" s="184">
        <v>12509118</v>
      </c>
      <c r="N43" s="184"/>
      <c r="O43" s="190"/>
      <c r="P43" s="1">
        <f>SUM(J24:J43)</f>
        <v>12272929</v>
      </c>
      <c r="Q43" s="1">
        <f>SUM(L24:O43)</f>
        <v>33747964</v>
      </c>
      <c r="R43" s="8">
        <f>+Q43+P43</f>
        <v>46020893</v>
      </c>
    </row>
    <row r="44" spans="2:18" ht="12.75">
      <c r="B44" s="131" t="s">
        <v>23</v>
      </c>
      <c r="C44" s="64">
        <v>0</v>
      </c>
      <c r="D44" s="95"/>
      <c r="E44" s="95"/>
      <c r="F44" s="95"/>
      <c r="G44" s="104"/>
      <c r="H44" s="89"/>
      <c r="I44" s="89"/>
      <c r="J44" s="103"/>
      <c r="K44" s="89"/>
      <c r="L44" s="226"/>
      <c r="M44" s="224"/>
      <c r="N44" s="224"/>
      <c r="O44" s="227"/>
      <c r="P44" s="1"/>
      <c r="Q44" s="1"/>
      <c r="R44" s="25"/>
    </row>
    <row r="45" spans="1:18" ht="39" thickBot="1">
      <c r="A45" s="29" t="s">
        <v>33</v>
      </c>
      <c r="B45" s="132" t="s">
        <v>50</v>
      </c>
      <c r="C45" s="64">
        <v>300000000</v>
      </c>
      <c r="D45" s="79"/>
      <c r="E45" s="80"/>
      <c r="F45" s="80"/>
      <c r="G45" s="133"/>
      <c r="H45" s="64">
        <v>126499473.94</v>
      </c>
      <c r="I45" s="64">
        <v>94400000</v>
      </c>
      <c r="J45" s="81"/>
      <c r="K45" s="129">
        <f t="shared" si="1"/>
        <v>220899473.94</v>
      </c>
      <c r="L45" s="167"/>
      <c r="M45" s="80"/>
      <c r="N45" s="80"/>
      <c r="O45" s="94"/>
      <c r="P45" s="1"/>
      <c r="Q45" s="1"/>
      <c r="R45" s="6"/>
    </row>
    <row r="46" spans="1:17" ht="13.5" thickBot="1">
      <c r="A46" s="29"/>
      <c r="B46" s="68"/>
      <c r="C46" s="77">
        <f>SUM(C24:C45)</f>
        <v>649861670.5</v>
      </c>
      <c r="D46" s="76"/>
      <c r="E46" s="76"/>
      <c r="F46" s="76"/>
      <c r="G46" s="76"/>
      <c r="H46" s="76"/>
      <c r="I46" s="76"/>
      <c r="J46" s="76"/>
      <c r="K46" s="77">
        <f>SUM(K24:K45)</f>
        <v>328443908.94</v>
      </c>
      <c r="L46" s="30"/>
      <c r="M46" s="30"/>
      <c r="N46" s="115"/>
      <c r="O46" s="30"/>
      <c r="P46" s="1"/>
      <c r="Q46" s="1"/>
    </row>
    <row r="47" spans="2:18" ht="16.5" customHeight="1" thickBot="1">
      <c r="B47" s="123" t="s">
        <v>4</v>
      </c>
      <c r="C47" s="102"/>
      <c r="D47" s="70">
        <v>37350664</v>
      </c>
      <c r="E47" s="71">
        <v>31837500</v>
      </c>
      <c r="F47" s="71">
        <v>31750000</v>
      </c>
      <c r="G47" s="71">
        <v>31750000</v>
      </c>
      <c r="H47" s="71">
        <v>31934951</v>
      </c>
      <c r="I47" s="82">
        <v>26131242</v>
      </c>
      <c r="J47" s="72" t="e">
        <f>+#REF!</f>
        <v>#REF!</v>
      </c>
      <c r="K47" s="223"/>
      <c r="L47" s="203" t="s">
        <v>29</v>
      </c>
      <c r="M47" s="202" t="s">
        <v>29</v>
      </c>
      <c r="N47" s="202"/>
      <c r="O47" s="204"/>
      <c r="P47" s="1"/>
      <c r="Q47" s="1"/>
      <c r="R47" s="25"/>
    </row>
    <row r="48" spans="2:17" ht="25.5">
      <c r="B48" s="106" t="s">
        <v>34</v>
      </c>
      <c r="C48" s="185">
        <v>2636524.5</v>
      </c>
      <c r="D48" s="197">
        <v>0</v>
      </c>
      <c r="E48" s="173">
        <v>0</v>
      </c>
      <c r="F48" s="187">
        <v>62289</v>
      </c>
      <c r="G48" s="188">
        <v>467525</v>
      </c>
      <c r="H48" s="187">
        <v>385474.5</v>
      </c>
      <c r="I48" s="198"/>
      <c r="J48" s="109"/>
      <c r="K48" s="158">
        <f>SUM(D48:J48)</f>
        <v>915288.5</v>
      </c>
      <c r="L48" s="148"/>
      <c r="M48" s="43"/>
      <c r="N48" s="43"/>
      <c r="O48" s="90"/>
      <c r="P48" s="1"/>
      <c r="Q48" s="1"/>
    </row>
    <row r="49" spans="1:18" ht="25.5">
      <c r="A49" s="24">
        <v>8</v>
      </c>
      <c r="B49" s="200" t="s">
        <v>78</v>
      </c>
      <c r="C49" s="64">
        <v>5310000</v>
      </c>
      <c r="D49" s="159">
        <v>130964.20999999999</v>
      </c>
      <c r="E49" s="49"/>
      <c r="F49" s="49"/>
      <c r="G49" s="49"/>
      <c r="H49" s="49"/>
      <c r="I49" s="50"/>
      <c r="J49" s="159">
        <v>-130964.21</v>
      </c>
      <c r="K49" s="88">
        <f>SUM(D49:J49)</f>
        <v>0</v>
      </c>
      <c r="L49" s="225"/>
      <c r="M49" s="50"/>
      <c r="N49" s="50"/>
      <c r="O49" s="96"/>
      <c r="P49" s="8"/>
      <c r="Q49" s="8"/>
      <c r="R49" s="201"/>
    </row>
    <row r="50" spans="1:18" ht="51">
      <c r="A50" s="24">
        <v>9</v>
      </c>
      <c r="B50" s="107" t="s">
        <v>73</v>
      </c>
      <c r="C50" s="64">
        <v>1275000</v>
      </c>
      <c r="D50" s="159">
        <v>0</v>
      </c>
      <c r="E50" s="50"/>
      <c r="F50" s="50"/>
      <c r="G50" s="50"/>
      <c r="H50" s="50"/>
      <c r="I50" s="50"/>
      <c r="J50" s="96"/>
      <c r="K50" s="88">
        <f t="shared" si="1"/>
        <v>0</v>
      </c>
      <c r="L50" s="225"/>
      <c r="M50" s="50"/>
      <c r="N50" s="50"/>
      <c r="O50" s="96"/>
      <c r="P50" s="1"/>
      <c r="Q50" s="1"/>
      <c r="R50" s="25"/>
    </row>
    <row r="51" spans="1:18" ht="12.75">
      <c r="A51" s="24">
        <v>10</v>
      </c>
      <c r="B51" s="107" t="s">
        <v>6</v>
      </c>
      <c r="C51" s="64">
        <v>1399799</v>
      </c>
      <c r="D51" s="159">
        <v>235656.5</v>
      </c>
      <c r="E51" s="50"/>
      <c r="F51" s="50"/>
      <c r="G51" s="50"/>
      <c r="H51" s="50"/>
      <c r="I51" s="50"/>
      <c r="J51" s="96"/>
      <c r="K51" s="88">
        <f t="shared" si="1"/>
        <v>235656.5</v>
      </c>
      <c r="L51" s="225"/>
      <c r="M51" s="50"/>
      <c r="N51" s="50"/>
      <c r="O51" s="96"/>
      <c r="P51" s="1"/>
      <c r="Q51" s="1"/>
      <c r="R51" s="25"/>
    </row>
    <row r="52" spans="1:18" ht="25.5">
      <c r="A52" s="24">
        <v>11</v>
      </c>
      <c r="B52" s="107" t="s">
        <v>24</v>
      </c>
      <c r="C52" s="64">
        <v>1600000</v>
      </c>
      <c r="D52" s="159">
        <v>74333.5</v>
      </c>
      <c r="E52" s="50"/>
      <c r="F52" s="50"/>
      <c r="G52" s="50"/>
      <c r="H52" s="50"/>
      <c r="I52" s="50"/>
      <c r="J52" s="96"/>
      <c r="K52" s="88">
        <f t="shared" si="1"/>
        <v>74333.5</v>
      </c>
      <c r="L52" s="225"/>
      <c r="M52" s="50"/>
      <c r="N52" s="50"/>
      <c r="O52" s="96"/>
      <c r="P52" s="1"/>
      <c r="Q52" s="1"/>
      <c r="R52" s="25"/>
    </row>
    <row r="53" spans="1:18" ht="38.25">
      <c r="A53" s="24">
        <v>12</v>
      </c>
      <c r="B53" s="107" t="s">
        <v>51</v>
      </c>
      <c r="C53" s="64">
        <v>1200000</v>
      </c>
      <c r="D53" s="159">
        <v>28249</v>
      </c>
      <c r="E53" s="50"/>
      <c r="F53" s="50"/>
      <c r="G53" s="50"/>
      <c r="H53" s="50"/>
      <c r="I53" s="50"/>
      <c r="J53" s="96"/>
      <c r="K53" s="88">
        <f t="shared" si="1"/>
        <v>28249</v>
      </c>
      <c r="L53" s="225"/>
      <c r="M53" s="50"/>
      <c r="N53" s="50"/>
      <c r="O53" s="96"/>
      <c r="P53" s="1"/>
      <c r="Q53" s="1"/>
      <c r="R53" s="25"/>
    </row>
    <row r="54" spans="1:18" ht="12.75">
      <c r="A54" s="24">
        <v>13</v>
      </c>
      <c r="B54" s="107" t="s">
        <v>18</v>
      </c>
      <c r="C54" s="64">
        <v>2928000</v>
      </c>
      <c r="D54" s="159">
        <v>66770</v>
      </c>
      <c r="E54" s="50"/>
      <c r="F54" s="50"/>
      <c r="G54" s="50"/>
      <c r="H54" s="50"/>
      <c r="I54" s="50"/>
      <c r="J54" s="192"/>
      <c r="K54" s="88">
        <f t="shared" si="1"/>
        <v>66770</v>
      </c>
      <c r="L54" s="225"/>
      <c r="M54" s="50"/>
      <c r="N54" s="50"/>
      <c r="O54" s="96"/>
      <c r="P54" s="1"/>
      <c r="Q54" s="1"/>
      <c r="R54" s="25"/>
    </row>
    <row r="55" spans="1:17" ht="12.75">
      <c r="A55" s="24">
        <v>26</v>
      </c>
      <c r="B55" s="107" t="s">
        <v>21</v>
      </c>
      <c r="C55" s="64">
        <v>83113000</v>
      </c>
      <c r="D55" s="59"/>
      <c r="E55" s="43"/>
      <c r="F55" s="43"/>
      <c r="G55" s="43"/>
      <c r="H55" s="184">
        <v>0</v>
      </c>
      <c r="I55" s="184">
        <v>16181117</v>
      </c>
      <c r="J55" s="159">
        <v>8444000</v>
      </c>
      <c r="K55" s="88">
        <f t="shared" si="1"/>
        <v>24625117</v>
      </c>
      <c r="L55" s="148"/>
      <c r="M55" s="43"/>
      <c r="N55" s="43"/>
      <c r="O55" s="90"/>
      <c r="P55" s="1"/>
      <c r="Q55" s="1"/>
    </row>
    <row r="56" spans="1:17" ht="25.5">
      <c r="A56" s="24">
        <v>36</v>
      </c>
      <c r="B56" s="66" t="s">
        <v>52</v>
      </c>
      <c r="C56" s="64">
        <v>50100407</v>
      </c>
      <c r="D56" s="74"/>
      <c r="E56" s="75"/>
      <c r="F56" s="75"/>
      <c r="G56" s="43"/>
      <c r="H56" s="184">
        <v>23800000</v>
      </c>
      <c r="I56" s="184">
        <v>15740000</v>
      </c>
      <c r="J56" s="159">
        <v>7020000</v>
      </c>
      <c r="K56" s="88">
        <f t="shared" si="1"/>
        <v>46560000</v>
      </c>
      <c r="L56" s="168">
        <v>3540407</v>
      </c>
      <c r="M56" s="43"/>
      <c r="N56" s="43"/>
      <c r="O56" s="190"/>
      <c r="P56" s="1"/>
      <c r="Q56" s="1"/>
    </row>
    <row r="57" spans="1:17" ht="25.5">
      <c r="A57" s="26" t="s">
        <v>61</v>
      </c>
      <c r="B57" s="108" t="s">
        <v>31</v>
      </c>
      <c r="C57" s="64">
        <v>1573471</v>
      </c>
      <c r="D57" s="74"/>
      <c r="E57" s="75"/>
      <c r="F57" s="75"/>
      <c r="G57" s="43"/>
      <c r="H57" s="184">
        <v>872940</v>
      </c>
      <c r="I57" s="184">
        <v>263490</v>
      </c>
      <c r="J57" s="159">
        <v>229991</v>
      </c>
      <c r="K57" s="30">
        <f t="shared" si="1"/>
        <v>1366421</v>
      </c>
      <c r="L57" s="148"/>
      <c r="M57" s="43"/>
      <c r="N57" s="43"/>
      <c r="O57" s="90"/>
      <c r="P57" s="1"/>
      <c r="Q57" s="1"/>
    </row>
    <row r="58" spans="1:17" ht="51">
      <c r="A58" s="26"/>
      <c r="B58" s="125" t="s">
        <v>74</v>
      </c>
      <c r="C58" s="64">
        <v>2967500</v>
      </c>
      <c r="D58" s="59"/>
      <c r="E58" s="43"/>
      <c r="F58" s="43"/>
      <c r="G58" s="43"/>
      <c r="H58" s="43"/>
      <c r="I58" s="184">
        <v>850000</v>
      </c>
      <c r="J58" s="193">
        <v>1487500</v>
      </c>
      <c r="K58" s="89">
        <f>SUM(D58:J58)</f>
        <v>2337500</v>
      </c>
      <c r="L58" s="168">
        <v>630000</v>
      </c>
      <c r="M58" s="45"/>
      <c r="N58" s="45"/>
      <c r="O58" s="190"/>
      <c r="P58" s="1"/>
      <c r="Q58" s="1"/>
    </row>
    <row r="59" spans="1:17" ht="26.25" thickBot="1">
      <c r="A59" s="26"/>
      <c r="B59" s="194" t="s">
        <v>166</v>
      </c>
      <c r="C59" s="199">
        <v>83520000</v>
      </c>
      <c r="D59" s="79"/>
      <c r="E59" s="80"/>
      <c r="F59" s="80"/>
      <c r="G59" s="80"/>
      <c r="H59" s="80"/>
      <c r="I59" s="195"/>
      <c r="J59" s="196">
        <v>37661246</v>
      </c>
      <c r="K59" s="89">
        <f>SUM(D59:J59)</f>
        <v>37661246</v>
      </c>
      <c r="L59" s="228">
        <v>37288230</v>
      </c>
      <c r="M59" s="48">
        <v>8570524</v>
      </c>
      <c r="N59" s="48"/>
      <c r="O59" s="196"/>
      <c r="P59" s="1"/>
      <c r="Q59" s="1"/>
    </row>
    <row r="60" spans="1:17" ht="13.5" thickBot="1">
      <c r="A60" s="26"/>
      <c r="B60" s="191"/>
      <c r="C60" s="183">
        <f>SUM(C48:C59)</f>
        <v>237623701.5</v>
      </c>
      <c r="D60" s="143"/>
      <c r="E60" s="143"/>
      <c r="F60" s="143"/>
      <c r="G60" s="143"/>
      <c r="H60" s="143"/>
      <c r="I60" s="143"/>
      <c r="J60" s="143"/>
      <c r="K60" s="77">
        <f>SUM(K48:K59)</f>
        <v>113870581.5</v>
      </c>
      <c r="L60" s="229"/>
      <c r="M60" s="115"/>
      <c r="N60" s="115"/>
      <c r="O60" s="230"/>
      <c r="P60" s="1"/>
      <c r="Q60" s="1"/>
    </row>
    <row r="61" spans="1:17" ht="17.25" customHeight="1" thickBot="1">
      <c r="A61" s="26"/>
      <c r="B61" s="123" t="s">
        <v>64</v>
      </c>
      <c r="C61" s="102"/>
      <c r="D61" s="70"/>
      <c r="E61" s="71"/>
      <c r="F61" s="71"/>
      <c r="G61" s="71"/>
      <c r="H61" s="71"/>
      <c r="I61" s="82"/>
      <c r="J61" s="72" t="e">
        <f>+#REF!</f>
        <v>#REF!</v>
      </c>
      <c r="K61" s="223"/>
      <c r="L61" s="203" t="s">
        <v>29</v>
      </c>
      <c r="M61" s="202" t="s">
        <v>29</v>
      </c>
      <c r="N61" s="202"/>
      <c r="O61" s="204"/>
      <c r="P61" s="1"/>
      <c r="Q61" s="1"/>
    </row>
    <row r="62" spans="1:17" ht="12.75">
      <c r="A62" s="26"/>
      <c r="B62" s="66"/>
      <c r="C62" s="69"/>
      <c r="D62" s="59"/>
      <c r="E62" s="43"/>
      <c r="F62" s="43"/>
      <c r="G62" s="43"/>
      <c r="H62" s="43"/>
      <c r="I62" s="43"/>
      <c r="J62" s="73"/>
      <c r="K62" s="110"/>
      <c r="L62" s="148"/>
      <c r="M62" s="43"/>
      <c r="N62" s="43"/>
      <c r="O62" s="90"/>
      <c r="P62" s="1"/>
      <c r="Q62" s="1"/>
    </row>
    <row r="63" spans="1:17" ht="13.5" thickBot="1">
      <c r="A63" s="26"/>
      <c r="B63" s="67"/>
      <c r="C63" s="78"/>
      <c r="D63" s="79"/>
      <c r="E63" s="80"/>
      <c r="F63" s="80"/>
      <c r="G63" s="80"/>
      <c r="H63" s="80"/>
      <c r="I63" s="80"/>
      <c r="J63" s="81"/>
      <c r="K63" s="129"/>
      <c r="L63" s="167"/>
      <c r="M63" s="80"/>
      <c r="N63" s="80"/>
      <c r="O63" s="94"/>
      <c r="P63" s="1"/>
      <c r="Q63" s="1"/>
    </row>
    <row r="64" spans="1:17" ht="13.5" thickBot="1">
      <c r="A64" s="26"/>
      <c r="B64" s="68"/>
      <c r="C64" s="77">
        <f>SUM(C62:C63)</f>
        <v>0</v>
      </c>
      <c r="D64" s="76"/>
      <c r="E64" s="76"/>
      <c r="F64" s="76"/>
      <c r="G64" s="76"/>
      <c r="H64" s="76"/>
      <c r="I64" s="76"/>
      <c r="J64" s="76"/>
      <c r="K64" s="77">
        <f>SUM(K62:K63)</f>
        <v>0</v>
      </c>
      <c r="L64" s="30"/>
      <c r="M64" s="30"/>
      <c r="N64" s="115"/>
      <c r="O64" s="30"/>
      <c r="P64" s="1"/>
      <c r="Q64" s="1"/>
    </row>
    <row r="65" spans="2:18" ht="16.5" customHeight="1" thickBot="1">
      <c r="B65" s="123" t="s">
        <v>5</v>
      </c>
      <c r="C65" s="102"/>
      <c r="D65" s="70">
        <v>100000</v>
      </c>
      <c r="E65" s="71">
        <v>500000</v>
      </c>
      <c r="F65" s="71">
        <v>500000</v>
      </c>
      <c r="G65" s="71">
        <v>500000</v>
      </c>
      <c r="H65" s="71">
        <v>500000</v>
      </c>
      <c r="I65" s="82" t="e">
        <f>+#REF!</f>
        <v>#REF!</v>
      </c>
      <c r="J65" s="82" t="e">
        <f>+#REF!</f>
        <v>#REF!</v>
      </c>
      <c r="K65" s="223"/>
      <c r="L65" s="203" t="s">
        <v>29</v>
      </c>
      <c r="M65" s="202" t="s">
        <v>29</v>
      </c>
      <c r="N65" s="202"/>
      <c r="O65" s="204"/>
      <c r="P65" s="1"/>
      <c r="Q65" s="1"/>
      <c r="R65" s="25"/>
    </row>
    <row r="66" spans="1:18" ht="25.5" customHeight="1">
      <c r="A66" s="24">
        <v>14</v>
      </c>
      <c r="B66" s="55" t="s">
        <v>53</v>
      </c>
      <c r="C66" s="64">
        <v>50000</v>
      </c>
      <c r="D66" s="173">
        <v>0</v>
      </c>
      <c r="E66" s="169"/>
      <c r="F66" s="42"/>
      <c r="G66" s="49"/>
      <c r="H66" s="49"/>
      <c r="I66" s="49"/>
      <c r="J66" s="83"/>
      <c r="K66" s="127">
        <f>SUM(D66:J66)</f>
        <v>0</v>
      </c>
      <c r="L66" s="225"/>
      <c r="M66" s="50"/>
      <c r="N66" s="50"/>
      <c r="O66" s="96"/>
      <c r="P66" s="1"/>
      <c r="Q66" s="1"/>
      <c r="R66" s="25"/>
    </row>
    <row r="67" spans="1:18" ht="12.75">
      <c r="A67" s="24">
        <v>15</v>
      </c>
      <c r="B67" s="56" t="s">
        <v>54</v>
      </c>
      <c r="C67" s="64">
        <v>50000</v>
      </c>
      <c r="D67" s="174">
        <v>0</v>
      </c>
      <c r="E67" s="170"/>
      <c r="F67" s="50"/>
      <c r="G67" s="50"/>
      <c r="H67" s="50"/>
      <c r="I67" s="50"/>
      <c r="J67" s="84"/>
      <c r="K67" s="127">
        <f>SUM(D67:J67)</f>
        <v>0</v>
      </c>
      <c r="L67" s="225"/>
      <c r="M67" s="50"/>
      <c r="N67" s="50"/>
      <c r="O67" s="96"/>
      <c r="P67" s="1"/>
      <c r="Q67" s="1"/>
      <c r="R67" s="25"/>
    </row>
    <row r="68" spans="1:17" ht="25.5">
      <c r="A68" s="24">
        <v>16</v>
      </c>
      <c r="B68" s="66" t="s">
        <v>55</v>
      </c>
      <c r="C68" s="64">
        <v>70900</v>
      </c>
      <c r="D68" s="148"/>
      <c r="E68" s="171">
        <v>0</v>
      </c>
      <c r="F68" s="59"/>
      <c r="G68" s="43"/>
      <c r="H68" s="43"/>
      <c r="I68" s="43"/>
      <c r="J68" s="73"/>
      <c r="K68" s="110">
        <f>SUM(D68:J68)</f>
        <v>0</v>
      </c>
      <c r="L68" s="148"/>
      <c r="M68" s="43"/>
      <c r="N68" s="43"/>
      <c r="O68" s="90"/>
      <c r="P68" s="1"/>
      <c r="Q68" s="1"/>
    </row>
    <row r="69" spans="2:17" ht="26.25" thickBot="1">
      <c r="B69" s="166" t="s">
        <v>164</v>
      </c>
      <c r="C69" s="64">
        <v>500000</v>
      </c>
      <c r="D69" s="167"/>
      <c r="E69" s="172"/>
      <c r="F69" s="79"/>
      <c r="G69" s="80"/>
      <c r="H69" s="80"/>
      <c r="I69" s="81">
        <v>500000</v>
      </c>
      <c r="J69" s="81"/>
      <c r="K69" s="129">
        <f>SUM(D69:J69)</f>
        <v>500000</v>
      </c>
      <c r="L69" s="167"/>
      <c r="M69" s="80"/>
      <c r="N69" s="80"/>
      <c r="O69" s="94"/>
      <c r="P69" s="1"/>
      <c r="Q69" s="1"/>
    </row>
    <row r="70" spans="2:16" ht="13.5" thickBot="1">
      <c r="B70" s="113"/>
      <c r="C70" s="77">
        <f>SUM(C66:C69)</f>
        <v>670900</v>
      </c>
      <c r="D70" s="114"/>
      <c r="E70" s="114"/>
      <c r="F70" s="115"/>
      <c r="G70" s="115"/>
      <c r="H70" s="115"/>
      <c r="I70" s="115"/>
      <c r="J70" s="115"/>
      <c r="K70" s="77">
        <f>SUM(K66:K69)</f>
        <v>500000</v>
      </c>
      <c r="L70" s="231"/>
      <c r="M70" s="116"/>
      <c r="N70" s="116"/>
      <c r="O70" s="44"/>
      <c r="P70" s="1"/>
    </row>
    <row r="71" spans="2:16" ht="13.5" hidden="1" thickBot="1">
      <c r="B71" s="117" t="s">
        <v>19</v>
      </c>
      <c r="C71" s="100"/>
      <c r="D71" s="10">
        <v>10000000</v>
      </c>
      <c r="E71" s="10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/>
      <c r="L71" s="98">
        <v>0</v>
      </c>
      <c r="M71" s="118"/>
      <c r="N71" s="44"/>
      <c r="O71" s="98"/>
      <c r="P71" s="1"/>
    </row>
    <row r="72" spans="2:16" ht="13.5" hidden="1" thickBot="1">
      <c r="B72" s="119" t="s">
        <v>1</v>
      </c>
      <c r="C72" s="99"/>
      <c r="D72" s="8">
        <v>2500000</v>
      </c>
      <c r="E72" s="10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/>
      <c r="L72" s="98">
        <v>0</v>
      </c>
      <c r="M72" s="118"/>
      <c r="N72" s="44"/>
      <c r="O72" s="98"/>
      <c r="P72" s="1"/>
    </row>
    <row r="73" spans="2:16" ht="13.5" hidden="1" thickBot="1">
      <c r="B73" s="119" t="s">
        <v>2</v>
      </c>
      <c r="C73" s="99"/>
      <c r="D73" s="8">
        <v>2500000</v>
      </c>
      <c r="E73" s="10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/>
      <c r="L73" s="98">
        <v>0</v>
      </c>
      <c r="M73" s="118"/>
      <c r="N73" s="44"/>
      <c r="O73" s="98"/>
      <c r="P73" s="1"/>
    </row>
    <row r="74" spans="2:16" ht="13.5" hidden="1" thickBot="1">
      <c r="B74" s="119" t="s">
        <v>3</v>
      </c>
      <c r="C74" s="99"/>
      <c r="D74" s="8">
        <v>2500000</v>
      </c>
      <c r="E74" s="10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/>
      <c r="L74" s="98">
        <v>0</v>
      </c>
      <c r="M74" s="118"/>
      <c r="N74" s="44"/>
      <c r="O74" s="98"/>
      <c r="P74" s="1"/>
    </row>
    <row r="75" spans="2:16" ht="13.5" hidden="1" thickBot="1">
      <c r="B75" s="119" t="s">
        <v>4</v>
      </c>
      <c r="C75" s="99"/>
      <c r="D75" s="8">
        <v>2500000</v>
      </c>
      <c r="E75" s="10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/>
      <c r="L75" s="98">
        <v>0</v>
      </c>
      <c r="M75" s="118"/>
      <c r="N75" s="44"/>
      <c r="O75" s="98"/>
      <c r="P75" s="1"/>
    </row>
    <row r="76" spans="2:16" ht="13.5" hidden="1" thickBot="1">
      <c r="B76" s="117" t="s">
        <v>25</v>
      </c>
      <c r="C76" s="100"/>
      <c r="D76" s="10">
        <v>497344</v>
      </c>
      <c r="E76" s="10">
        <v>500000</v>
      </c>
      <c r="F76" s="97">
        <f>SUM(F77:F80)</f>
        <v>500000</v>
      </c>
      <c r="G76" s="97">
        <f>SUM(G77:G80)</f>
        <v>500000</v>
      </c>
      <c r="H76" s="97">
        <f>+'Orçamento 2015'!D54</f>
        <v>1862878.1947351028</v>
      </c>
      <c r="I76" s="97">
        <v>1500000</v>
      </c>
      <c r="J76" s="97">
        <v>1500000</v>
      </c>
      <c r="K76" s="97"/>
      <c r="L76" s="98">
        <v>1500000</v>
      </c>
      <c r="M76" s="118"/>
      <c r="N76" s="44"/>
      <c r="O76" s="98"/>
      <c r="P76" s="1"/>
    </row>
    <row r="77" spans="2:16" ht="13.5" hidden="1" thickBot="1">
      <c r="B77" s="119" t="s">
        <v>1</v>
      </c>
      <c r="C77" s="99"/>
      <c r="D77" s="8">
        <v>124336</v>
      </c>
      <c r="E77" s="8">
        <v>125000</v>
      </c>
      <c r="F77" s="30">
        <v>125000</v>
      </c>
      <c r="G77" s="30">
        <v>125000</v>
      </c>
      <c r="H77" s="30">
        <f>$H$76/4</f>
        <v>465719.5486837757</v>
      </c>
      <c r="I77" s="30">
        <f>+$I$76/4</f>
        <v>375000</v>
      </c>
      <c r="J77" s="30">
        <f>+$I$76/4</f>
        <v>375000</v>
      </c>
      <c r="K77" s="30"/>
      <c r="L77" s="44">
        <f>+$I$76/4</f>
        <v>375000</v>
      </c>
      <c r="M77" s="118"/>
      <c r="N77" s="44"/>
      <c r="O77" s="44"/>
      <c r="P77" s="1"/>
    </row>
    <row r="78" spans="2:17" ht="13.5" hidden="1" thickBot="1">
      <c r="B78" s="119" t="s">
        <v>2</v>
      </c>
      <c r="C78" s="99"/>
      <c r="D78" s="8">
        <v>124336</v>
      </c>
      <c r="E78" s="8">
        <v>125000</v>
      </c>
      <c r="F78" s="30">
        <v>125000</v>
      </c>
      <c r="G78" s="30">
        <v>125000</v>
      </c>
      <c r="H78" s="30">
        <f>$H$76/4</f>
        <v>465719.5486837757</v>
      </c>
      <c r="I78" s="30">
        <f aca="true" t="shared" si="2" ref="I78:L80">+$I$76/4</f>
        <v>375000</v>
      </c>
      <c r="J78" s="30">
        <f t="shared" si="2"/>
        <v>375000</v>
      </c>
      <c r="K78" s="30"/>
      <c r="L78" s="44">
        <f t="shared" si="2"/>
        <v>375000</v>
      </c>
      <c r="M78" s="118"/>
      <c r="N78" s="44"/>
      <c r="O78" s="44"/>
      <c r="P78" s="1"/>
      <c r="Q78" s="1"/>
    </row>
    <row r="79" spans="2:16" ht="13.5" hidden="1" thickBot="1">
      <c r="B79" s="119" t="s">
        <v>3</v>
      </c>
      <c r="C79" s="99"/>
      <c r="D79" s="8">
        <v>124336</v>
      </c>
      <c r="E79" s="8">
        <v>125000</v>
      </c>
      <c r="F79" s="30">
        <v>125000</v>
      </c>
      <c r="G79" s="30">
        <v>125000</v>
      </c>
      <c r="H79" s="30">
        <f>$H$76/4</f>
        <v>465719.5486837757</v>
      </c>
      <c r="I79" s="30">
        <f t="shared" si="2"/>
        <v>375000</v>
      </c>
      <c r="J79" s="30">
        <f t="shared" si="2"/>
        <v>375000</v>
      </c>
      <c r="K79" s="30"/>
      <c r="L79" s="44">
        <f t="shared" si="2"/>
        <v>375000</v>
      </c>
      <c r="M79" s="118"/>
      <c r="N79" s="44"/>
      <c r="O79" s="44"/>
      <c r="P79" s="1"/>
    </row>
    <row r="80" spans="2:16" ht="13.5" hidden="1" thickBot="1">
      <c r="B80" s="119" t="s">
        <v>4</v>
      </c>
      <c r="C80" s="99"/>
      <c r="D80" s="8">
        <v>124336</v>
      </c>
      <c r="E80" s="8">
        <v>125000</v>
      </c>
      <c r="F80" s="30">
        <v>125000</v>
      </c>
      <c r="G80" s="30">
        <v>125000</v>
      </c>
      <c r="H80" s="30">
        <f>$H$76/4</f>
        <v>465719.5486837757</v>
      </c>
      <c r="I80" s="30">
        <f t="shared" si="2"/>
        <v>375000</v>
      </c>
      <c r="J80" s="30">
        <f t="shared" si="2"/>
        <v>375000</v>
      </c>
      <c r="K80" s="30"/>
      <c r="L80" s="44">
        <f t="shared" si="2"/>
        <v>375000</v>
      </c>
      <c r="M80" s="118"/>
      <c r="N80" s="44"/>
      <c r="O80" s="44"/>
      <c r="P80" s="1"/>
    </row>
    <row r="81" spans="2:16" ht="13.5" hidden="1" thickBot="1">
      <c r="B81" s="120"/>
      <c r="C81" s="99"/>
      <c r="D81" s="8"/>
      <c r="E81" s="8"/>
      <c r="F81" s="30"/>
      <c r="G81" s="30"/>
      <c r="H81" s="30"/>
      <c r="I81" s="30"/>
      <c r="J81" s="30"/>
      <c r="K81" s="30"/>
      <c r="L81" s="44"/>
      <c r="M81" s="118"/>
      <c r="N81" s="44"/>
      <c r="O81" s="44"/>
      <c r="P81" s="1"/>
    </row>
    <row r="82" spans="2:16" ht="13.5" hidden="1" thickBot="1">
      <c r="B82" s="121" t="s">
        <v>7</v>
      </c>
      <c r="C82" s="100"/>
      <c r="D82" s="10">
        <v>125000000</v>
      </c>
      <c r="E82" s="10">
        <v>100000000</v>
      </c>
      <c r="F82" s="97">
        <f>F5+F13+F23+F47+F65+F76</f>
        <v>100000000</v>
      </c>
      <c r="G82" s="97">
        <f>G5+G13+G23+G47+G65+G76</f>
        <v>100000000</v>
      </c>
      <c r="H82" s="97">
        <f>+H5+H13+H23+H47+H65+H76</f>
        <v>102102682.19473511</v>
      </c>
      <c r="I82" s="97" t="e">
        <f>I5+I13+I23+I47+I65+I76</f>
        <v>#REF!</v>
      </c>
      <c r="J82" s="97" t="e">
        <f>J5+J13+J23+J47+J65+J76</f>
        <v>#REF!</v>
      </c>
      <c r="K82" s="97"/>
      <c r="L82" s="97" t="e">
        <f>L5+L13+L23+L47+L65+L76</f>
        <v>#VALUE!</v>
      </c>
      <c r="M82" s="122"/>
      <c r="N82" s="97"/>
      <c r="O82" s="97"/>
      <c r="P82" s="10"/>
    </row>
    <row r="83" spans="2:16" ht="13.5" thickBot="1">
      <c r="B83" s="77" t="s">
        <v>71</v>
      </c>
      <c r="C83" s="77">
        <f>+C70+C64+C60+C46+C22+C12</f>
        <v>982509141.56</v>
      </c>
      <c r="D83" s="111"/>
      <c r="E83" s="111"/>
      <c r="F83" s="112"/>
      <c r="G83" s="112"/>
      <c r="H83" s="112"/>
      <c r="I83" s="112"/>
      <c r="J83" s="112"/>
      <c r="K83" s="77" t="e">
        <f>+K70+K64+K60+K46+K22+K12</f>
        <v>#REF!</v>
      </c>
      <c r="L83" s="126"/>
      <c r="M83" s="76"/>
      <c r="N83" s="76"/>
      <c r="O83" s="93"/>
      <c r="P83" s="10"/>
    </row>
    <row r="84" spans="2:16" ht="12.75">
      <c r="B84" s="47" t="s">
        <v>66</v>
      </c>
      <c r="C84" s="51"/>
      <c r="D84" s="10"/>
      <c r="E84" s="10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10"/>
    </row>
    <row r="85" spans="2:17" ht="12.75">
      <c r="B85" s="4" t="s">
        <v>70</v>
      </c>
      <c r="C85" s="38"/>
      <c r="D85" s="8"/>
      <c r="E85" s="30"/>
      <c r="F85" s="30"/>
      <c r="G85" s="30"/>
      <c r="H85" s="30"/>
      <c r="I85" s="30"/>
      <c r="J85" s="30"/>
      <c r="K85" s="30"/>
      <c r="L85" s="44"/>
      <c r="M85" s="44"/>
      <c r="N85" s="44"/>
      <c r="O85" s="44"/>
      <c r="P85" s="1"/>
      <c r="Q85" s="1"/>
    </row>
    <row r="86" spans="3:15" ht="12.75">
      <c r="C86" s="38"/>
      <c r="D86" s="8"/>
      <c r="E86" s="8"/>
      <c r="F86" s="30"/>
      <c r="G86" s="30"/>
      <c r="H86" s="30"/>
      <c r="I86" s="30"/>
      <c r="J86" s="30"/>
      <c r="K86" s="30"/>
      <c r="L86" s="44"/>
      <c r="M86" s="44"/>
      <c r="N86" s="44"/>
      <c r="O86" s="44"/>
    </row>
    <row r="87" spans="3:15" ht="12.75">
      <c r="C87" s="38"/>
      <c r="D87" s="8"/>
      <c r="E87" s="8"/>
      <c r="F87" s="30"/>
      <c r="G87" s="30"/>
      <c r="H87" s="30"/>
      <c r="I87" s="30"/>
      <c r="J87" s="30"/>
      <c r="K87" s="30"/>
      <c r="L87" s="44"/>
      <c r="M87" s="44"/>
      <c r="N87" s="44"/>
      <c r="O87" s="44"/>
    </row>
    <row r="88" spans="3:16" ht="12.75">
      <c r="C88" s="38"/>
      <c r="D88" s="8"/>
      <c r="E88" s="8"/>
      <c r="F88" s="30"/>
      <c r="G88" s="30"/>
      <c r="H88" s="30"/>
      <c r="I88" s="30"/>
      <c r="J88" s="30"/>
      <c r="K88" s="30"/>
      <c r="L88" s="44"/>
      <c r="M88" s="44"/>
      <c r="N88" s="44"/>
      <c r="O88" s="44"/>
      <c r="P88" s="1"/>
    </row>
    <row r="89" spans="3:15" ht="12.75">
      <c r="C89" s="38"/>
      <c r="D89" s="8"/>
      <c r="E89" s="8"/>
      <c r="F89" s="30"/>
      <c r="G89" s="30"/>
      <c r="H89" s="30"/>
      <c r="I89" s="30"/>
      <c r="J89" s="30"/>
      <c r="K89" s="30"/>
      <c r="L89" s="44"/>
      <c r="M89" s="44"/>
      <c r="N89" s="44"/>
      <c r="O89" s="44"/>
    </row>
    <row r="90" spans="3:15" ht="12.75">
      <c r="C90" s="38"/>
      <c r="D90" s="8"/>
      <c r="E90" s="8"/>
      <c r="F90" s="30"/>
      <c r="G90" s="30"/>
      <c r="H90" s="30"/>
      <c r="I90" s="30"/>
      <c r="J90" s="30"/>
      <c r="K90" s="30"/>
      <c r="L90" s="44"/>
      <c r="M90" s="44"/>
      <c r="N90" s="44"/>
      <c r="O90" s="44"/>
    </row>
    <row r="91" spans="3:15" ht="12.75">
      <c r="C91" s="38"/>
      <c r="D91" s="8"/>
      <c r="E91" s="8"/>
      <c r="F91" s="30"/>
      <c r="G91" s="30"/>
      <c r="H91" s="30"/>
      <c r="I91" s="30"/>
      <c r="J91" s="30"/>
      <c r="K91" s="30"/>
      <c r="L91" s="44"/>
      <c r="M91" s="44"/>
      <c r="N91" s="44"/>
      <c r="O91" s="44"/>
    </row>
    <row r="92" spans="3:15" ht="12.75">
      <c r="C92" s="38"/>
      <c r="D92" s="8"/>
      <c r="E92" s="8"/>
      <c r="F92" s="30"/>
      <c r="G92" s="30"/>
      <c r="H92" s="30"/>
      <c r="I92" s="30"/>
      <c r="J92" s="30"/>
      <c r="K92" s="30"/>
      <c r="L92" s="44"/>
      <c r="M92" s="44"/>
      <c r="N92" s="44"/>
      <c r="O92" s="44"/>
    </row>
    <row r="93" spans="3:15" ht="12.75">
      <c r="C93" s="38"/>
      <c r="D93" s="6"/>
      <c r="F93" s="30"/>
      <c r="G93" s="30"/>
      <c r="H93" s="30"/>
      <c r="I93" s="30"/>
      <c r="J93" s="30"/>
      <c r="K93" s="30"/>
      <c r="L93" s="44"/>
      <c r="M93" s="44"/>
      <c r="N93" s="44"/>
      <c r="O93" s="44"/>
    </row>
    <row r="94" spans="3:15" ht="12.75">
      <c r="C94" s="38"/>
      <c r="D94" s="8"/>
      <c r="F94" s="30"/>
      <c r="G94" s="30"/>
      <c r="H94" s="30"/>
      <c r="I94" s="30"/>
      <c r="J94" s="30"/>
      <c r="K94" s="30"/>
      <c r="L94" s="44"/>
      <c r="M94" s="44"/>
      <c r="N94" s="44"/>
      <c r="O94" s="44"/>
    </row>
    <row r="95" spans="3:15" ht="12.75">
      <c r="C95" s="38"/>
      <c r="D95" s="6"/>
      <c r="F95" s="30"/>
      <c r="G95" s="30"/>
      <c r="H95" s="30"/>
      <c r="I95" s="30"/>
      <c r="J95" s="30"/>
      <c r="K95" s="30"/>
      <c r="L95" s="44"/>
      <c r="M95" s="44"/>
      <c r="N95" s="44"/>
      <c r="O95" s="44"/>
    </row>
    <row r="96" spans="3:15" ht="12.75">
      <c r="C96" s="38"/>
      <c r="D96" s="6"/>
      <c r="F96" s="30"/>
      <c r="G96" s="30"/>
      <c r="H96" s="30"/>
      <c r="I96" s="30"/>
      <c r="J96" s="30"/>
      <c r="K96" s="30"/>
      <c r="L96" s="44"/>
      <c r="M96" s="44"/>
      <c r="N96" s="44"/>
      <c r="O96" s="44"/>
    </row>
    <row r="97" spans="3:15" ht="12.75">
      <c r="C97" s="38"/>
      <c r="D97" s="6"/>
      <c r="F97" s="30"/>
      <c r="G97" s="30"/>
      <c r="H97" s="30"/>
      <c r="I97" s="30"/>
      <c r="J97" s="30"/>
      <c r="K97" s="30"/>
      <c r="L97" s="44"/>
      <c r="M97" s="44"/>
      <c r="N97" s="44"/>
      <c r="O97" s="44"/>
    </row>
    <row r="98" spans="3:11" ht="12.75">
      <c r="C98" s="38"/>
      <c r="D98" s="6"/>
      <c r="F98" s="6"/>
      <c r="G98" s="6"/>
      <c r="H98" s="6"/>
      <c r="I98" s="8"/>
      <c r="J98" s="8"/>
      <c r="K98" s="8"/>
    </row>
    <row r="99" spans="3:11" ht="12.75">
      <c r="C99" s="38"/>
      <c r="D99" s="6"/>
      <c r="F99" s="6"/>
      <c r="G99" s="6"/>
      <c r="H99" s="6"/>
      <c r="I99" s="8"/>
      <c r="J99" s="8"/>
      <c r="K99" s="8"/>
    </row>
    <row r="100" spans="3:11" ht="12.75">
      <c r="C100" s="38"/>
      <c r="D100" s="6"/>
      <c r="F100" s="6"/>
      <c r="G100" s="6"/>
      <c r="H100" s="6"/>
      <c r="I100" s="8"/>
      <c r="J100" s="8"/>
      <c r="K100" s="8"/>
    </row>
    <row r="101" spans="3:11" ht="12.75">
      <c r="C101" s="38"/>
      <c r="D101" s="6"/>
      <c r="F101" s="6"/>
      <c r="G101" s="6"/>
      <c r="H101" s="6"/>
      <c r="I101" s="8"/>
      <c r="J101" s="8"/>
      <c r="K101" s="8"/>
    </row>
    <row r="102" spans="3:11" ht="12.75">
      <c r="C102" s="38"/>
      <c r="D102" s="6"/>
      <c r="F102" s="6"/>
      <c r="G102" s="6"/>
      <c r="H102" s="6"/>
      <c r="I102" s="8"/>
      <c r="J102" s="8"/>
      <c r="K102" s="8"/>
    </row>
    <row r="103" spans="3:11" ht="12.75">
      <c r="C103" s="38"/>
      <c r="D103" s="6"/>
      <c r="F103" s="6"/>
      <c r="G103" s="6"/>
      <c r="H103" s="6"/>
      <c r="I103" s="8"/>
      <c r="J103" s="8"/>
      <c r="K103" s="8"/>
    </row>
    <row r="104" spans="3:11" ht="12.75">
      <c r="C104" s="38"/>
      <c r="D104" s="6"/>
      <c r="F104" s="6"/>
      <c r="G104" s="6"/>
      <c r="H104" s="6"/>
      <c r="I104" s="8"/>
      <c r="J104" s="8"/>
      <c r="K104" s="8"/>
    </row>
  </sheetData>
  <sheetProtection/>
  <mergeCells count="2">
    <mergeCell ref="B2:O2"/>
    <mergeCell ref="B1:O1"/>
  </mergeCells>
  <printOptions horizontalCentered="1"/>
  <pageMargins left="0.1968503937007874" right="0.15748031496062992" top="0.3937007874015748" bottom="0.2755905511811024" header="0" footer="0"/>
  <pageSetup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v_flores</dc:creator>
  <cp:keywords/>
  <dc:description/>
  <cp:lastModifiedBy>Ludmila Pereira</cp:lastModifiedBy>
  <cp:lastPrinted>2014-10-29T15:19:05Z</cp:lastPrinted>
  <dcterms:created xsi:type="dcterms:W3CDTF">2001-09-13T13:03:17Z</dcterms:created>
  <dcterms:modified xsi:type="dcterms:W3CDTF">2014-10-29T19:59:41Z</dcterms:modified>
  <cp:category/>
  <cp:version/>
  <cp:contentType/>
  <cp:contentStatus/>
</cp:coreProperties>
</file>